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1OPERATIVITA'\02PORTE\PIAO 2025_2027\CAPACITA' ASSUNZIONALE E SEZ 3.3\"/>
    </mc:Choice>
  </mc:AlternateContent>
  <bookViews>
    <workbookView xWindow="-105" yWindow="-105" windowWidth="23250" windowHeight="12450"/>
  </bookViews>
  <sheets>
    <sheet name="2025"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3" l="1"/>
  <c r="D10" i="3"/>
  <c r="D9" i="3"/>
  <c r="D12" i="3" l="1"/>
  <c r="D15" i="3" s="1"/>
  <c r="D17" i="3" s="1"/>
  <c r="E60" i="3"/>
  <c r="F60" i="3" s="1"/>
  <c r="E61" i="3"/>
  <c r="F61" i="3"/>
  <c r="E62" i="3"/>
  <c r="F62" i="3"/>
  <c r="E63" i="3"/>
  <c r="F63" i="3"/>
  <c r="E64" i="3"/>
  <c r="F64" i="3" s="1"/>
  <c r="E65" i="3"/>
  <c r="F65" i="3" s="1"/>
  <c r="E66" i="3"/>
  <c r="F66" i="3"/>
  <c r="E67" i="3"/>
  <c r="F67" i="3"/>
  <c r="E68" i="3"/>
  <c r="F68" i="3"/>
  <c r="E31" i="3"/>
  <c r="E32" i="3"/>
  <c r="E33" i="3"/>
  <c r="E34" i="3"/>
  <c r="E35" i="3"/>
  <c r="E36" i="3"/>
  <c r="E37" i="3"/>
  <c r="E38" i="3"/>
  <c r="E39" i="3"/>
  <c r="L45" i="3"/>
  <c r="L46" i="3"/>
  <c r="L47" i="3"/>
  <c r="L48" i="3"/>
  <c r="L49" i="3"/>
  <c r="L50" i="3"/>
  <c r="L51" i="3"/>
  <c r="L52" i="3"/>
  <c r="L53" i="3"/>
  <c r="K45" i="3"/>
  <c r="K46" i="3"/>
  <c r="K47" i="3"/>
  <c r="K48" i="3"/>
  <c r="K49" i="3"/>
  <c r="K50" i="3"/>
  <c r="K51" i="3"/>
  <c r="K52" i="3"/>
  <c r="K53" i="3"/>
  <c r="J45" i="3"/>
  <c r="J46" i="3"/>
  <c r="J47" i="3"/>
  <c r="J48" i="3"/>
  <c r="J49" i="3"/>
  <c r="J50" i="3"/>
  <c r="J51" i="3"/>
  <c r="J52" i="3"/>
  <c r="J53" i="3"/>
  <c r="I45" i="3"/>
  <c r="I46" i="3"/>
  <c r="I47" i="3"/>
  <c r="I48" i="3"/>
  <c r="I49" i="3"/>
  <c r="I50" i="3"/>
  <c r="I51" i="3"/>
  <c r="I52" i="3"/>
  <c r="I53" i="3"/>
  <c r="H45" i="3"/>
  <c r="H46" i="3"/>
  <c r="H47" i="3"/>
  <c r="H48" i="3"/>
  <c r="H49" i="3"/>
  <c r="H50" i="3"/>
  <c r="H51" i="3"/>
  <c r="H52" i="3"/>
  <c r="H53" i="3"/>
  <c r="J54" i="3" l="1"/>
  <c r="I54" i="3"/>
  <c r="E40" i="3"/>
  <c r="D18" i="3" s="1"/>
  <c r="D20" i="3" s="1"/>
  <c r="H54" i="3"/>
  <c r="L54" i="3"/>
  <c r="E69" i="3"/>
  <c r="K54" i="3"/>
  <c r="G22" i="3" l="1"/>
  <c r="D22" i="3"/>
  <c r="M20" i="3" s="1"/>
  <c r="N20" i="3" s="1"/>
  <c r="H22" i="3"/>
  <c r="E22" i="3"/>
  <c r="F20" i="3" l="1"/>
  <c r="D24" i="3"/>
  <c r="D26" i="3" s="1"/>
</calcChain>
</file>

<file path=xl/comments1.xml><?xml version="1.0" encoding="utf-8"?>
<comments xmlns="http://schemas.openxmlformats.org/spreadsheetml/2006/main">
  <authors>
    <author>ario</author>
  </authors>
  <commentList>
    <comment ref="B2" authorId="0" shapeId="0">
      <text>
        <r>
          <rPr>
            <b/>
            <sz val="9"/>
            <color indexed="81"/>
            <rFont val="Tahoma"/>
            <family val="2"/>
          </rPr>
          <t>ario:</t>
        </r>
        <r>
          <rPr>
            <sz val="9"/>
            <color indexed="81"/>
            <rFont val="Tahoma"/>
            <family val="2"/>
          </rPr>
          <t xml:space="preserve">
Il nuovo regime sulla determinazione della capacità assunzionale dei Comuni previsto dall’art. 33, comma 2, del D.L. n. 34/2019 si applica a decorrere dal 20 aprile 2020. 
Al fine di non penalizzare i Comuni che, prima della predetta data, hanno legittimamente avviato procedure assunzionali, con il previgente regime, anche con riguardo a budgets relativi ad anni precedenti, si ritiene che, con riferimento al solo anno 2020, possano esser fatte salve le predette procedure purché siano state effettuate entro il 20 aprile le comunicazioni obbligatorie ex articolo 34 bis della legge n.165/2001 e successive modifiche ed integrazioni, sulla base dei piani triennali del fabbisogno e loro eventuali aggiornamenti secondo la normativa vigente. Quanto precede solo ove siano state operate le relative prenotazioni nelle scritture contabili (principio contabile 5.1 di cui al paragrafo n. 1 dell’allegato 4.2 al d. lgs. 118/2011). 
Attesa la finalità di regolare il passaggio al nuovo regime, la maggiore spesa di personale rispetto ai valori soglia, derivante dal far salve le predette procedure assunzionali già avviate, è consentita solo per l’anno 2020. Pertanto, a decorrere dal 2021, i comuni di cui al comma 3 dell’articolo 6 del decreto attuativo, che, sulla base dei dati 2020, si collocano, anche a seguito della maggiore spesa, fra le due soglie assumono - come parametro soglia a cui fare riferimento nell’anno successivo per valutare la propria capacità assunzionale - il rapporto fra spesa di personale ed entrate correnti registrato nel 2020 calcolato senza tener conto della predetta maggiore spesa del 2020. I comuni di cui al comma 1 dell’articolo 6 del decreto attuativo, che si collocano sopra la soglia superiore, nel 2021 devono conseguire un rapporto fra spesa di personale ed entrate correnti non superiore a quello registrato nel 2020 calcolato senza tener conto della predetta maggiore spesa del 2020.
Si richiama l’attenzione dei comuni sulla circostanza che la possibilità di derogare transitoriamente, per far salve le procedure assunzionali in corso, ai valori di spesa derivanti dalle soglie è consentita nel primo anno di applicazione ma non negli anni successivi, pertanto, nel procedere alle maggiori assunzioni, è necessaria una valutazione circa la capacità di rientro nei limiti di spesa del 2021 fissati dalla norma.
</t>
        </r>
      </text>
    </comment>
    <comment ref="B7" authorId="0" shapeId="0">
      <text>
        <r>
          <rPr>
            <b/>
            <sz val="9"/>
            <color indexed="81"/>
            <rFont val="Tahoma"/>
            <family val="2"/>
          </rPr>
          <t>ario:</t>
        </r>
        <r>
          <rPr>
            <sz val="9"/>
            <color indexed="81"/>
            <rFont val="Tahoma"/>
            <family val="2"/>
          </rPr>
          <t xml:space="preserve">
Al fine di determinare, nel rispetto della disposizione normativa di riferimento e con certezza ed uniformità di indirizzo, gli impegni di competenza riguardanti la spesa complessiva del personale da considerare, sono quelli relativi alle voci riportati nel macroaggregato BDAP: U.1.01.00.00.000, nonché i codici spesa U1.03.02.12.001; U1.03.02.12.002; U1.03.02.12.003; U1.03.02.12.999.</t>
        </r>
      </text>
    </comment>
    <comment ref="B9" authorId="0" shapeId="0">
      <text>
        <r>
          <rPr>
            <b/>
            <sz val="9"/>
            <color indexed="81"/>
            <rFont val="Tahoma"/>
            <family val="2"/>
          </rPr>
          <t>ario:</t>
        </r>
        <r>
          <rPr>
            <sz val="9"/>
            <color indexed="81"/>
            <rFont val="Tahoma"/>
            <family val="2"/>
          </rPr>
          <t xml:space="preserve">
Per “Entrate correnti” si intende la media degli accertamenti di competenza riferiti ai primi tre titoli delle entrate, relativi agli ultimi tre rendiconti approvati, considerati al netto del FCDE stanziato nel bilancio di previsione relativo all’ultima annualità considerata, da intendersi rispetto alle tre annualità che concorrono alla media.
Al fine di determinare, nel rispetto della disposizione normativa di riferimento e con certezza ed uniformità di indirizzo, le entrate correnti da considerare appare opportuno richiamare gli estremi identificativi di tali entrate, come riportati negli aggregati BDAP accertamenti, delle entrate correnti relativi ai titoli I, II e III: 01 Entrate titolo I, 02 Entrate titolo II, 03 Entrate titolo III, Rendiconto della gestione, accertamenti. 
Nel caso dei Comuni che hanno optato per l’applicazione della tariffa rifiuti corrispettiva secondo l’articolo 1, comma 668, della legge n.147/2013 e hanno in conseguenza attribuito al gestore l’entrata da Tari corrispettiva e la relativa spesa, la predetta entrata da TARI va contabilizzata tra le entrate correnti, al netto del FCDE di parte corrente, ai fini della determinazione del valore soglia. 
</t>
        </r>
      </text>
    </comment>
    <comment ref="B10" authorId="0" shapeId="0">
      <text>
        <r>
          <rPr>
            <b/>
            <sz val="9"/>
            <color indexed="81"/>
            <rFont val="Tahoma"/>
            <family val="2"/>
          </rPr>
          <t>ario:</t>
        </r>
        <r>
          <rPr>
            <sz val="9"/>
            <color indexed="81"/>
            <rFont val="Tahoma"/>
            <family val="2"/>
          </rPr>
          <t xml:space="preserve">
Per “Entrate correnti” si intende la media degli accertamenti di competenza riferiti ai primi tre titoli delle entrate, relativi agli ultimi tre rendiconti approvati, considerati al netto del FCDE stanziato nel bilancio di previsione relativo all’ultima annualità considerata, da intendersi rispetto alle tre annualità che concorrono alla media.
Al fine di determinare, nel rispetto della disposizione normativa di riferimento e con certezza ed uniformità di indirizzo, le entrate correnti da considerare appare opportuno richiamare gli estremi identificativi di tali entrate, come riportati negli aggregati BDAP accertamenti, delle entrate correnti relativi ai titoli I, II e III: 01 Entrate titolo I, 02 Entrate titolo II, 03 Entrate titolo III, Rendiconto della gestione, accertamenti. 
Nel caso dei Comuni che hanno optato per l’applicazione della tariffa rifiuti corrispettiva secondo l’articolo 1, comma 668, della legge n.147/2013 e hanno in conseguenza attribuito al gestore l’entrata da Tari corrispettiva e la relativa spesa, la predetta entrata da TARI va contabilizzata tra le entrate correnti, al netto del FCDE di parte corrente, ai fini della determinazione del valore soglia. </t>
        </r>
      </text>
    </comment>
    <comment ref="B11" authorId="0" shapeId="0">
      <text>
        <r>
          <rPr>
            <b/>
            <sz val="9"/>
            <color indexed="81"/>
            <rFont val="Tahoma"/>
            <family val="2"/>
          </rPr>
          <t>ario:</t>
        </r>
        <r>
          <rPr>
            <sz val="9"/>
            <color indexed="81"/>
            <rFont val="Tahoma"/>
            <family val="2"/>
          </rPr>
          <t xml:space="preserve">
Per “Entrate correnti” si intende la media degli accertamenti di competenza riferiti ai primi tre titoli delle entrate, relativi agli ultimi tre rendiconti approvati, considerati al netto del FCDE stanziato nel bilancio di previsione relativo all’ultima annualità considerata, da intendersi rispetto alle tre annualità che concorrono alla media.
Al fine di determinare, nel rispetto della disposizione normativa di riferimento e con certezza ed uniformità di indirizzo, le entrate correnti da considerare appare opportuno richiamare gli estremi identificativi di tali entrate, come riportati negli aggregati BDAP accertamenti, delle entrate correnti relativi ai titoli I, II e III: 01 Entrate titolo I, 02 Entrate titolo II, 03 Entrate titolo III, Rendiconto della gestione, accertamenti. 
Nel caso dei Comuni che hanno optato per l’applicazione della tariffa rifiuti corrispettiva secondo l’articolo 1, comma 668, della legge n.147/2013 e hanno in conseguenza attribuito al gestore l’entrata da Tari corrispettiva e la relativa spesa, la predetta entrata da TARI va contabilizzata tra le entrate correnti, al netto del FCDE di parte corrente, ai fini della determinazione del valore soglia. </t>
        </r>
      </text>
    </comment>
    <comment ref="B14" authorId="0" shapeId="0">
      <text>
        <r>
          <rPr>
            <b/>
            <sz val="9"/>
            <color indexed="81"/>
            <rFont val="Tahoma"/>
            <family val="2"/>
          </rPr>
          <t>ario:</t>
        </r>
        <r>
          <rPr>
            <sz val="9"/>
            <color indexed="81"/>
            <rFont val="Tahoma"/>
            <family val="2"/>
          </rPr>
          <t xml:space="preserve">
Deve essere, altresì, evidenziato che il FCDE è quello stanziato nel bilancio di previsione, eventualmente assestato, con riferimento alla parte corrente del bilancio stesso.</t>
        </r>
      </text>
    </comment>
    <comment ref="D22" authorId="0" shapeId="0">
      <text>
        <r>
          <rPr>
            <b/>
            <sz val="9"/>
            <color indexed="81"/>
            <rFont val="Tahoma"/>
            <family val="2"/>
          </rPr>
          <t>ario:</t>
        </r>
        <r>
          <rPr>
            <sz val="9"/>
            <color indexed="81"/>
            <rFont val="Tahoma"/>
            <family val="2"/>
          </rPr>
          <t xml:space="preserve">
INSERIRE SI O NO IN BASE AL RIFERIMENTO DEL COMUNE E SE INFERIORE AL RELATIVO VALORE SOGLIA</t>
        </r>
      </text>
    </comment>
  </commentList>
</comments>
</file>

<file path=xl/sharedStrings.xml><?xml version="1.0" encoding="utf-8"?>
<sst xmlns="http://schemas.openxmlformats.org/spreadsheetml/2006/main" count="67" uniqueCount="43">
  <si>
    <t xml:space="preserve">CALCOLI PER L'APPLICAZIONE DEL NUOVO  DPCM del 17.3.2020 pubblicato in GU in data 27.4.2020 </t>
  </si>
  <si>
    <r>
      <t xml:space="preserve">INSERIRE UNA </t>
    </r>
    <r>
      <rPr>
        <b/>
        <sz val="10"/>
        <color indexed="60"/>
        <rFont val="Arial"/>
        <family val="2"/>
      </rPr>
      <t>"X"</t>
    </r>
    <r>
      <rPr>
        <b/>
        <sz val="10"/>
        <rFont val="Arial"/>
        <family val="2"/>
      </rPr>
      <t xml:space="preserve"> NELLA TABELLA RIPORTATA DA RIGA 91 IN BASE ALLE DIMENSIONI DEMOGRAFICHE DELL'ENTE</t>
    </r>
  </si>
  <si>
    <t>MEDIA ARITMETICA DEGLI ACCERTAMENTI DI COMPETENZA DELLE ENTRATE CORRENTI DELL'ULTIMO TRIENNIO</t>
  </si>
  <si>
    <t>MEDIA ARITMETICA DELLE ENTRATE CORRENTI DEL TRIENNIO AL NETTO DEL FCDE</t>
  </si>
  <si>
    <t>RAPPORTO EFFETTIVO SPESA DEL PERSONALE / MEDIA ENTRATE CORRENTI</t>
  </si>
  <si>
    <t>VALORE SOGLIA DEL RAPPORTO TRA SPESA DI PERSONALE ED ENTRATE CORRENTI COME DA TABELLA 1 DM - LIMITE MASSIMO CONSENTITO</t>
  </si>
  <si>
    <t>COMUNE AL DI SOTTO DELLA SOGLIA TABELLA 1 DM</t>
  </si>
  <si>
    <t>Valore soglia spese di personale</t>
  </si>
  <si>
    <t>abitanti</t>
  </si>
  <si>
    <t>valore soglia</t>
  </si>
  <si>
    <t>valore di riferimento</t>
  </si>
  <si>
    <t>&lt;1000</t>
  </si>
  <si>
    <t>tra 1.000 e 1.999</t>
  </si>
  <si>
    <t>tra 2.000 e 2.999</t>
  </si>
  <si>
    <t>tra 3.000 e 4.999</t>
  </si>
  <si>
    <t>tra 5.000 e 9.999</t>
  </si>
  <si>
    <t>tra 10.000 e 59.999</t>
  </si>
  <si>
    <t>tra 60.000 e 249.999</t>
  </si>
  <si>
    <t>tra 250.000 e 1.499.999</t>
  </si>
  <si>
    <t>oltre 1.500.000</t>
  </si>
  <si>
    <t>% da applicare</t>
  </si>
  <si>
    <t>Percentuali massime incremento di personale in servizio (rispetto a 2018)</t>
  </si>
  <si>
    <t>crescita nel 2020</t>
  </si>
  <si>
    <t>crescita nel 2021</t>
  </si>
  <si>
    <t>crescita nel 2022</t>
  </si>
  <si>
    <t>crescita nel 2023</t>
  </si>
  <si>
    <t>crescita nel 2024</t>
  </si>
  <si>
    <t>Valore soglia di rientro della maggiore spesa del personale</t>
  </si>
  <si>
    <t>Comune</t>
  </si>
  <si>
    <t>LIMITE SPESA PER RISPETTO VALORE SOGLIA TABELLA 1 DM</t>
  </si>
  <si>
    <t>Somma utilizzabile nell’anno per assunzioni</t>
  </si>
  <si>
    <t>Somma assunzioni effettuate nell'anno</t>
  </si>
  <si>
    <t>Somma residua al netto delle assunzioni effettuate nell'anno</t>
  </si>
  <si>
    <r>
      <t>Comune</t>
    </r>
    <r>
      <rPr>
        <sz val="10"/>
        <color indexed="10"/>
        <rFont val="Arial"/>
        <family val="2"/>
      </rPr>
      <t xml:space="preserve"> (INSERIRE UNA </t>
    </r>
    <r>
      <rPr>
        <b/>
        <sz val="10"/>
        <color indexed="10"/>
        <rFont val="Arial"/>
        <family val="2"/>
      </rPr>
      <t>"X"</t>
    </r>
    <r>
      <rPr>
        <sz val="10"/>
        <color indexed="10"/>
        <rFont val="Arial"/>
        <family val="2"/>
      </rPr>
      <t xml:space="preserve"> sulla soglia di abitanti dell'Ente AL 31.12.2019)</t>
    </r>
  </si>
  <si>
    <t>Istruzioni: inserire i valori o seguire le istruzioni inserite in nota</t>
  </si>
  <si>
    <t>SOMMA UTILIZZABILE PER ASSUNZIONI 2025</t>
  </si>
  <si>
    <t>DPCM</t>
  </si>
  <si>
    <t>X</t>
  </si>
  <si>
    <t>Spesa di personale al netto IRAP - ultimo rendiconto di gestione approvato</t>
  </si>
  <si>
    <t>Entrate correnti: accertamenti di competenza relative all'ultimo rendiconto approvato</t>
  </si>
  <si>
    <t>Entrate correnti: accertamenti di competenza relative al penultimo rendiconto approvato</t>
  </si>
  <si>
    <t>Entrate correnti: accertamenti di competenza relative al terzultimo rendiconto approvato</t>
  </si>
  <si>
    <t>Fondo crediti dubbia esigibilita' stanziato nel bilancio di previsione relativo all'ultima annualita' considerata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</si>
</sst>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2]\ * #,##0.00_-;\-[$€-2]\ * #,##0.00_-;_-[$€-2]\ * &quot;-&quot;??_-"/>
  </numFmts>
  <fonts count="14" x14ac:knownFonts="1">
    <font>
      <sz val="10"/>
      <name val="Arial"/>
    </font>
    <font>
      <sz val="10"/>
      <name val="Arial"/>
      <family val="2"/>
    </font>
    <font>
      <b/>
      <sz val="10"/>
      <name val="Arial"/>
      <family val="2"/>
    </font>
    <font>
      <b/>
      <sz val="10"/>
      <color theme="9" tint="-0.499984740745262"/>
      <name val="Arial"/>
      <family val="2"/>
    </font>
    <font>
      <i/>
      <sz val="10"/>
      <name val="Arial"/>
      <family val="2"/>
    </font>
    <font>
      <b/>
      <sz val="10"/>
      <color indexed="60"/>
      <name val="Arial"/>
      <family val="2"/>
    </font>
    <font>
      <sz val="10"/>
      <color theme="0"/>
      <name val="Arial"/>
      <family val="2"/>
    </font>
    <font>
      <sz val="10"/>
      <color theme="9" tint="-0.499984740745262"/>
      <name val="Arial"/>
      <family val="2"/>
    </font>
    <font>
      <b/>
      <sz val="9"/>
      <color indexed="81"/>
      <name val="Tahoma"/>
      <family val="2"/>
    </font>
    <font>
      <sz val="9"/>
      <color indexed="81"/>
      <name val="Tahoma"/>
      <family val="2"/>
    </font>
    <font>
      <sz val="10"/>
      <color theme="1"/>
      <name val="Arial"/>
      <family val="2"/>
    </font>
    <font>
      <sz val="10"/>
      <color indexed="10"/>
      <name val="Arial"/>
      <family val="2"/>
    </font>
    <font>
      <b/>
      <sz val="10"/>
      <color indexed="10"/>
      <name val="Arial"/>
      <family val="2"/>
    </font>
    <font>
      <b/>
      <sz val="10"/>
      <color theme="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0" fontId="1" fillId="0" borderId="0"/>
    <xf numFmtId="165" fontId="1" fillId="0" borderId="0" applyFont="0" applyFill="0" applyBorder="0" applyAlignment="0" applyProtection="0"/>
  </cellStyleXfs>
  <cellXfs count="73">
    <xf numFmtId="0" fontId="0" fillId="0" borderId="0" xfId="0"/>
    <xf numFmtId="0" fontId="6" fillId="5" borderId="0" xfId="1" applyFont="1" applyFill="1" applyAlignment="1" applyProtection="1">
      <alignment vertical="center"/>
      <protection locked="0"/>
    </xf>
    <xf numFmtId="0" fontId="1" fillId="0" borderId="0" xfId="0" applyFont="1" applyAlignment="1">
      <alignment vertical="center"/>
    </xf>
    <xf numFmtId="0" fontId="3" fillId="3" borderId="5" xfId="0" applyFont="1" applyFill="1" applyBorder="1" applyAlignment="1">
      <alignment vertical="center"/>
    </xf>
    <xf numFmtId="0" fontId="1" fillId="5" borderId="0" xfId="0" applyFont="1" applyFill="1" applyAlignment="1">
      <alignment vertical="center"/>
    </xf>
    <xf numFmtId="0" fontId="1" fillId="0" borderId="15" xfId="0" applyFont="1" applyBorder="1" applyAlignment="1">
      <alignment vertical="center"/>
    </xf>
    <xf numFmtId="10" fontId="2" fillId="0" borderId="0" xfId="1" applyNumberFormat="1" applyFont="1" applyAlignment="1" applyProtection="1">
      <alignment horizontal="center" vertical="center"/>
      <protection hidden="1"/>
    </xf>
    <xf numFmtId="0" fontId="10" fillId="0" borderId="0" xfId="0" applyFont="1" applyAlignment="1">
      <alignment vertical="center"/>
    </xf>
    <xf numFmtId="0" fontId="10" fillId="2" borderId="10" xfId="0" applyFont="1" applyFill="1" applyBorder="1" applyAlignment="1">
      <alignment horizontal="center" vertical="center" wrapText="1"/>
    </xf>
    <xf numFmtId="0" fontId="10" fillId="2" borderId="7" xfId="0" applyFont="1" applyFill="1" applyBorder="1" applyAlignment="1">
      <alignment horizontal="left" vertical="center"/>
    </xf>
    <xf numFmtId="10" fontId="10" fillId="2" borderId="7" xfId="0" applyNumberFormat="1" applyFont="1" applyFill="1" applyBorder="1" applyAlignment="1">
      <alignment horizontal="center" vertical="center"/>
    </xf>
    <xf numFmtId="10" fontId="10" fillId="3" borderId="7" xfId="0" applyNumberFormat="1" applyFont="1" applyFill="1" applyBorder="1" applyAlignment="1">
      <alignment horizontal="center" vertical="center"/>
    </xf>
    <xf numFmtId="10" fontId="3" fillId="3" borderId="7" xfId="0" applyNumberFormat="1" applyFont="1" applyFill="1" applyBorder="1" applyAlignment="1">
      <alignment horizontal="center" vertical="center"/>
    </xf>
    <xf numFmtId="0" fontId="10" fillId="2" borderId="10"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0" xfId="0" applyFont="1" applyFill="1" applyBorder="1" applyAlignment="1">
      <alignment horizontal="center" vertical="center" wrapText="1"/>
    </xf>
    <xf numFmtId="10" fontId="13" fillId="2" borderId="7" xfId="0" applyNumberFormat="1"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xf>
    <xf numFmtId="10" fontId="10" fillId="3" borderId="4" xfId="0" applyNumberFormat="1" applyFont="1" applyFill="1" applyBorder="1" applyAlignment="1">
      <alignment horizontal="center" vertical="center"/>
    </xf>
    <xf numFmtId="10" fontId="3" fillId="3" borderId="9" xfId="0" applyNumberFormat="1" applyFont="1" applyFill="1" applyBorder="1" applyAlignment="1">
      <alignment horizontal="center" vertical="center"/>
    </xf>
    <xf numFmtId="0" fontId="2"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0" borderId="2" xfId="0" applyFont="1" applyBorder="1" applyAlignment="1">
      <alignment horizontal="center" vertical="center"/>
    </xf>
    <xf numFmtId="0" fontId="2" fillId="3" borderId="7"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4" xfId="0" applyFont="1" applyFill="1" applyBorder="1" applyAlignment="1">
      <alignment vertical="center"/>
    </xf>
    <xf numFmtId="0" fontId="3" fillId="3" borderId="9" xfId="0" applyFont="1" applyFill="1" applyBorder="1" applyAlignment="1">
      <alignment vertical="center"/>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3" fillId="3" borderId="7" xfId="0" applyFont="1" applyFill="1" applyBorder="1" applyAlignment="1">
      <alignment vertical="center"/>
    </xf>
    <xf numFmtId="0" fontId="2" fillId="3" borderId="7" xfId="0" applyFont="1" applyFill="1" applyBorder="1" applyAlignment="1">
      <alignment vertical="center"/>
    </xf>
    <xf numFmtId="0" fontId="2" fillId="4" borderId="3" xfId="0" applyFont="1" applyFill="1" applyBorder="1" applyAlignment="1">
      <alignment horizontal="center" vertical="center" wrapText="1"/>
    </xf>
    <xf numFmtId="0" fontId="1" fillId="0" borderId="0" xfId="0" applyFont="1" applyAlignment="1">
      <alignment horizontal="center" vertical="center"/>
    </xf>
    <xf numFmtId="164" fontId="3" fillId="3" borderId="5" xfId="1" applyNumberFormat="1" applyFont="1" applyFill="1" applyBorder="1" applyAlignment="1" applyProtection="1">
      <alignment horizontal="center" vertical="center"/>
      <protection hidden="1"/>
    </xf>
    <xf numFmtId="10" fontId="3" fillId="3" borderId="5" xfId="1" applyNumberFormat="1" applyFont="1" applyFill="1" applyBorder="1" applyAlignment="1" applyProtection="1">
      <alignment horizontal="center" vertical="center"/>
      <protection hidden="1"/>
    </xf>
    <xf numFmtId="164" fontId="2" fillId="6" borderId="5" xfId="1" applyNumberFormat="1" applyFont="1" applyFill="1" applyBorder="1" applyAlignment="1" applyProtection="1">
      <alignment horizontal="center" vertical="center" wrapText="1"/>
      <protection hidden="1"/>
    </xf>
    <xf numFmtId="164" fontId="3" fillId="6" borderId="5" xfId="1" applyNumberFormat="1" applyFont="1" applyFill="1" applyBorder="1" applyAlignment="1" applyProtection="1">
      <alignment horizontal="center" vertical="center" wrapText="1"/>
      <protection hidden="1"/>
    </xf>
    <xf numFmtId="164" fontId="3" fillId="6" borderId="5" xfId="1" applyNumberFormat="1" applyFont="1" applyFill="1" applyBorder="1" applyAlignment="1" applyProtection="1">
      <alignment vertical="center" wrapText="1"/>
      <protection hidden="1"/>
    </xf>
    <xf numFmtId="4" fontId="3" fillId="3" borderId="5" xfId="1" applyNumberFormat="1" applyFont="1" applyFill="1" applyBorder="1" applyAlignment="1" applyProtection="1">
      <alignment horizontal="center" vertical="center"/>
      <protection hidden="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10" fillId="2" borderId="10"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2" borderId="8" xfId="0" applyFont="1" applyFill="1" applyBorder="1" applyAlignment="1">
      <alignment vertical="center"/>
    </xf>
    <xf numFmtId="0" fontId="10" fillId="2" borderId="6" xfId="0" applyFont="1" applyFill="1" applyBorder="1" applyAlignment="1">
      <alignmen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 fillId="0" borderId="0" xfId="1" applyFont="1" applyAlignment="1" applyProtection="1">
      <alignment horizontal="center" vertical="center"/>
      <protection locked="0"/>
    </xf>
    <xf numFmtId="0" fontId="1" fillId="0" borderId="0" xfId="1" applyFont="1" applyAlignment="1" applyProtection="1">
      <alignment vertical="center"/>
      <protection locked="0"/>
    </xf>
    <xf numFmtId="0" fontId="1" fillId="0" borderId="0" xfId="1" applyFont="1" applyAlignment="1" applyProtection="1">
      <alignment vertical="center" wrapText="1"/>
      <protection locked="0"/>
    </xf>
    <xf numFmtId="164" fontId="1" fillId="0" borderId="0" xfId="1" applyNumberFormat="1" applyFont="1" applyAlignment="1" applyProtection="1">
      <alignment vertical="center"/>
      <protection locked="0"/>
    </xf>
    <xf numFmtId="9" fontId="1" fillId="0" borderId="0" xfId="1" applyNumberFormat="1" applyFont="1" applyAlignment="1" applyProtection="1">
      <alignment vertical="center"/>
      <protection locked="0"/>
    </xf>
    <xf numFmtId="0" fontId="1" fillId="4" borderId="7" xfId="1" applyFont="1" applyFill="1" applyBorder="1" applyAlignment="1" applyProtection="1">
      <alignment horizontal="center" vertical="center"/>
      <protection hidden="1"/>
    </xf>
    <xf numFmtId="164" fontId="2" fillId="4" borderId="7" xfId="1" applyNumberFormat="1" applyFont="1" applyFill="1" applyBorder="1" applyAlignment="1" applyProtection="1">
      <alignment horizontal="center" vertical="center"/>
      <protection hidden="1"/>
    </xf>
    <xf numFmtId="164" fontId="1" fillId="4" borderId="7" xfId="1" applyNumberFormat="1" applyFont="1" applyFill="1" applyBorder="1" applyAlignment="1" applyProtection="1">
      <alignment horizontal="center" vertical="center"/>
      <protection hidden="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4" fillId="0" borderId="19" xfId="0" applyFont="1" applyBorder="1" applyAlignment="1">
      <alignment horizontal="center" vertical="center"/>
    </xf>
    <xf numFmtId="164" fontId="3" fillId="6" borderId="1" xfId="1" applyNumberFormat="1" applyFont="1" applyFill="1" applyBorder="1" applyAlignment="1" applyProtection="1">
      <alignment horizontal="center" vertical="center" wrapText="1"/>
      <protection hidden="1"/>
    </xf>
    <xf numFmtId="164" fontId="3" fillId="6" borderId="3" xfId="1" applyNumberFormat="1" applyFont="1" applyFill="1" applyBorder="1" applyAlignment="1" applyProtection="1">
      <alignment horizontal="center" vertical="center" wrapText="1"/>
      <protection hidden="1"/>
    </xf>
    <xf numFmtId="0" fontId="7" fillId="0" borderId="1"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0" fontId="2" fillId="4" borderId="5" xfId="0" applyFont="1" applyFill="1" applyBorder="1" applyAlignment="1">
      <alignment vertical="center"/>
    </xf>
    <xf numFmtId="0" fontId="2" fillId="4" borderId="16" xfId="0" applyFont="1" applyFill="1" applyBorder="1" applyAlignment="1">
      <alignmen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2" fillId="4" borderId="5" xfId="0" applyFont="1" applyFill="1" applyBorder="1" applyAlignment="1">
      <alignment vertical="center" wrapText="1"/>
    </xf>
  </cellXfs>
  <cellStyles count="3">
    <cellStyle name="Euro" xfId="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94"/>
  <sheetViews>
    <sheetView tabSelected="1" topLeftCell="A22" workbookViewId="0">
      <selection activeCell="E15" sqref="E15"/>
    </sheetView>
  </sheetViews>
  <sheetFormatPr defaultColWidth="9.140625" defaultRowHeight="12.75" x14ac:dyDescent="0.2"/>
  <cols>
    <col min="1" max="1" width="2.7109375" style="52" customWidth="1"/>
    <col min="2" max="2" width="97.28515625" style="53" customWidth="1"/>
    <col min="3" max="3" width="7.5703125" style="52" customWidth="1"/>
    <col min="4" max="4" width="20.7109375" style="52" customWidth="1"/>
    <col min="5" max="14" width="20.7109375" style="53" customWidth="1"/>
    <col min="15" max="16384" width="9.140625" style="53"/>
  </cols>
  <sheetData>
    <row r="1" spans="2:6" ht="10.15" customHeight="1" thickBot="1" x14ac:dyDescent="0.25">
      <c r="B1" s="2"/>
      <c r="C1" s="2"/>
    </row>
    <row r="2" spans="2:6" ht="30" customHeight="1" thickBot="1" x14ac:dyDescent="0.25">
      <c r="B2" s="60" t="s">
        <v>0</v>
      </c>
      <c r="C2" s="61"/>
      <c r="D2" s="61"/>
      <c r="E2" s="61"/>
      <c r="F2" s="62"/>
    </row>
    <row r="3" spans="2:6" ht="30" customHeight="1" x14ac:dyDescent="0.2">
      <c r="B3" s="63" t="s">
        <v>34</v>
      </c>
      <c r="C3" s="63"/>
      <c r="D3" s="63"/>
      <c r="E3" s="63"/>
      <c r="F3" s="63"/>
    </row>
    <row r="4" spans="2:6" ht="13.5" thickBot="1" x14ac:dyDescent="0.25">
      <c r="B4" s="2"/>
      <c r="C4" s="2"/>
    </row>
    <row r="5" spans="2:6" ht="30" customHeight="1" thickBot="1" x14ac:dyDescent="0.25">
      <c r="B5" s="30" t="s">
        <v>1</v>
      </c>
      <c r="C5" s="31"/>
      <c r="D5" s="34"/>
    </row>
    <row r="6" spans="2:6" ht="15" customHeight="1" thickBot="1" x14ac:dyDescent="0.25">
      <c r="B6" s="2"/>
      <c r="C6" s="2"/>
    </row>
    <row r="7" spans="2:6" ht="30" customHeight="1" thickBot="1" x14ac:dyDescent="0.25">
      <c r="B7" s="68" t="s">
        <v>38</v>
      </c>
      <c r="C7" s="2"/>
      <c r="D7" s="58">
        <v>126157.13</v>
      </c>
    </row>
    <row r="8" spans="2:6" ht="15" customHeight="1" thickBot="1" x14ac:dyDescent="0.25">
      <c r="C8" s="2"/>
    </row>
    <row r="9" spans="2:6" ht="30" customHeight="1" x14ac:dyDescent="0.2">
      <c r="B9" s="69" t="s">
        <v>39</v>
      </c>
      <c r="C9" s="2"/>
      <c r="D9" s="58">
        <f>670773.36+35496.6+125231.32</f>
        <v>831501.28</v>
      </c>
    </row>
    <row r="10" spans="2:6" ht="30" customHeight="1" x14ac:dyDescent="0.2">
      <c r="B10" s="70" t="s">
        <v>40</v>
      </c>
      <c r="C10" s="2"/>
      <c r="D10" s="58">
        <f>638149.75+69810.68+153280.09</f>
        <v>861240.5199999999</v>
      </c>
    </row>
    <row r="11" spans="2:6" ht="30" customHeight="1" thickBot="1" x14ac:dyDescent="0.25">
      <c r="B11" s="71" t="s">
        <v>41</v>
      </c>
      <c r="C11" s="2"/>
      <c r="D11" s="58">
        <f>646688.13+43478.76+195619.38</f>
        <v>885786.27</v>
      </c>
    </row>
    <row r="12" spans="2:6" ht="30" customHeight="1" thickBot="1" x14ac:dyDescent="0.25">
      <c r="B12" s="22" t="s">
        <v>2</v>
      </c>
      <c r="C12" s="2"/>
      <c r="D12" s="36">
        <f>($D$9+$D$10+$D$11)/3</f>
        <v>859509.35666666657</v>
      </c>
    </row>
    <row r="13" spans="2:6" ht="15" customHeight="1" thickBot="1" x14ac:dyDescent="0.25">
      <c r="B13" s="54"/>
      <c r="C13" s="2"/>
    </row>
    <row r="14" spans="2:6" ht="30" customHeight="1" thickBot="1" x14ac:dyDescent="0.25">
      <c r="B14" s="72" t="s">
        <v>42</v>
      </c>
      <c r="C14" s="2"/>
      <c r="D14" s="59">
        <v>7455.65</v>
      </c>
    </row>
    <row r="15" spans="2:6" ht="30" customHeight="1" thickBot="1" x14ac:dyDescent="0.25">
      <c r="B15" s="22" t="s">
        <v>3</v>
      </c>
      <c r="C15" s="2"/>
      <c r="D15" s="36">
        <f>$D$12-$D$14</f>
        <v>852053.70666666655</v>
      </c>
    </row>
    <row r="16" spans="2:6" ht="15" customHeight="1" thickBot="1" x14ac:dyDescent="0.25">
      <c r="B16" s="54"/>
      <c r="C16" s="2"/>
    </row>
    <row r="17" spans="2:14" ht="30" customHeight="1" thickBot="1" x14ac:dyDescent="0.25">
      <c r="B17" s="22" t="s">
        <v>4</v>
      </c>
      <c r="C17" s="2"/>
      <c r="D17" s="37">
        <f>$D$7/$D$15</f>
        <v>0.14806241556479041</v>
      </c>
    </row>
    <row r="18" spans="2:14" ht="30" customHeight="1" thickBot="1" x14ac:dyDescent="0.25">
      <c r="B18" s="22" t="s">
        <v>5</v>
      </c>
      <c r="C18" s="2"/>
      <c r="D18" s="37">
        <f>E40</f>
        <v>0.28599999999999998</v>
      </c>
    </row>
    <row r="19" spans="2:14" ht="15" customHeight="1" thickBot="1" x14ac:dyDescent="0.25">
      <c r="B19" s="2"/>
      <c r="C19" s="2"/>
      <c r="D19" s="6"/>
    </row>
    <row r="20" spans="2:14" ht="150" customHeight="1" thickBot="1" x14ac:dyDescent="0.25">
      <c r="B20" s="22" t="s">
        <v>29</v>
      </c>
      <c r="C20" s="2"/>
      <c r="D20" s="36">
        <f>D18*D15</f>
        <v>243687.3601066666</v>
      </c>
      <c r="E20" s="38" t="s">
        <v>35</v>
      </c>
      <c r="F20" s="39">
        <f>IF($D$17&gt;$E$69,"PER IL 2025 è POSSIBILE ASSUMERE NEL 30% SPESA CESSATI 2024",IF(AND($D$22="NO"),"PER IL 2025 è POSSIBILE ASSUMERE (anche NEL 100% SPESA CESSATI) MA non possono incrementare il valore del rapporto SPESA DI PERSONALE/ENTRATE CORRENTI rispetto a quello corrispondente registrato nell'ultimo rendiconto della gestione approvato",IF($D$22="SI",$M$20,"")))</f>
        <v>117530.2301066666</v>
      </c>
      <c r="G20" s="40"/>
      <c r="L20" s="53" t="s">
        <v>36</v>
      </c>
      <c r="M20" s="55">
        <f>IF($D$22="SI",$D$20-$D$7,0)</f>
        <v>117530.2301066666</v>
      </c>
      <c r="N20" s="53">
        <f>IF($M$20&gt;$M$21,$M$21,$M$20)</f>
        <v>0</v>
      </c>
    </row>
    <row r="21" spans="2:14" ht="13.5" thickBot="1" x14ac:dyDescent="0.25">
      <c r="B21" s="2"/>
      <c r="C21" s="2"/>
      <c r="E21" s="1"/>
      <c r="L21" s="56"/>
      <c r="M21" s="55"/>
    </row>
    <row r="22" spans="2:14" ht="150" customHeight="1" thickBot="1" x14ac:dyDescent="0.25">
      <c r="B22" s="3" t="s">
        <v>6</v>
      </c>
      <c r="C22" s="2"/>
      <c r="D22" s="41" t="str">
        <f>IF(D17&lt;D18,"SI","NO")</f>
        <v>SI</v>
      </c>
      <c r="E22" s="66" t="str">
        <f>IF(D17&gt;D18,"IN CASO LA RISPOSTA SIA NO NON è POSSIBILE APPLICARE LE % RIPORTATE QUI SOTTO NELLA RIGA 83 POICHE' RISULTA SOPRA LA SOGLIA DELLA TABELLA 1 E DEVE QUINDI APPLICARE QUANTO PREVISTO DAL DM IN BASE A SE STA SOTTO O SOPRA LA % DI TABELLA 3","_")</f>
        <v>_</v>
      </c>
      <c r="F22" s="67"/>
      <c r="G22" s="37" t="str">
        <f>IF(D17&gt;D18,E69,"_")</f>
        <v>_</v>
      </c>
      <c r="H22" s="23" t="str">
        <f>IF(D17&gt;D18,"SOGLIA TABELLA 3 DM","_")</f>
        <v>_</v>
      </c>
    </row>
    <row r="23" spans="2:14" ht="13.5" thickBot="1" x14ac:dyDescent="0.25">
      <c r="C23" s="2"/>
    </row>
    <row r="24" spans="2:14" ht="139.9" customHeight="1" thickBot="1" x14ac:dyDescent="0.25">
      <c r="B24" s="22" t="s">
        <v>30</v>
      </c>
      <c r="C24" s="2"/>
      <c r="D24" s="64">
        <f>IF($D$17&gt;$E$69,"PER IL 2025 è POSSIBILE ASSUMERE NEL 30% SPESA CESSATI 2024",IF(AND($D$22="NO"),"PER IL 2025 è POSSIBILE ASSUMERE (anche NEL 100% SPESA CESSATI) MA non possono incrementare il valore del rapporto SPESA DI PERSONALE/ENTRATE CORRENTI rispetto a quello corrispondente registrato nell'ultimo rendiconto della gestione approvato",IF($D$22="SI",$M$20,"")))</f>
        <v>117530.2301066666</v>
      </c>
      <c r="E24" s="65"/>
    </row>
    <row r="25" spans="2:14" ht="45" customHeight="1" thickBot="1" x14ac:dyDescent="0.25">
      <c r="B25" s="22" t="s">
        <v>31</v>
      </c>
      <c r="C25" s="2"/>
      <c r="D25" s="64">
        <v>0</v>
      </c>
      <c r="E25" s="65"/>
    </row>
    <row r="26" spans="2:14" ht="45" customHeight="1" thickBot="1" x14ac:dyDescent="0.25">
      <c r="B26" s="22" t="s">
        <v>32</v>
      </c>
      <c r="C26" s="2"/>
      <c r="D26" s="64">
        <f>D24-D25</f>
        <v>117530.2301066666</v>
      </c>
      <c r="E26" s="65"/>
    </row>
    <row r="27" spans="2:14" x14ac:dyDescent="0.2">
      <c r="B27" s="54"/>
      <c r="C27" s="2"/>
    </row>
    <row r="28" spans="2:14" ht="13.5" thickBot="1" x14ac:dyDescent="0.25">
      <c r="B28" s="4"/>
      <c r="C28" s="2"/>
    </row>
    <row r="29" spans="2:14" ht="13.5" thickBot="1" x14ac:dyDescent="0.25">
      <c r="B29" s="42" t="s">
        <v>7</v>
      </c>
      <c r="C29" s="43"/>
      <c r="D29" s="25"/>
      <c r="E29" s="44"/>
      <c r="F29" s="7"/>
      <c r="G29" s="7"/>
      <c r="H29" s="7"/>
    </row>
    <row r="30" spans="2:14" ht="51" x14ac:dyDescent="0.2">
      <c r="B30" s="45" t="s">
        <v>8</v>
      </c>
      <c r="C30" s="8" t="s">
        <v>9</v>
      </c>
      <c r="D30" s="46" t="s">
        <v>33</v>
      </c>
      <c r="E30" s="47" t="s">
        <v>10</v>
      </c>
      <c r="F30" s="2"/>
      <c r="G30" s="2"/>
      <c r="H30" s="2"/>
    </row>
    <row r="31" spans="2:14" ht="19.899999999999999" customHeight="1" x14ac:dyDescent="0.2">
      <c r="B31" s="9" t="s">
        <v>11</v>
      </c>
      <c r="C31" s="10">
        <v>0.29499999999999998</v>
      </c>
      <c r="D31" s="57"/>
      <c r="E31" s="11" t="str">
        <f>IF(D31="x",C31,"")</f>
        <v/>
      </c>
      <c r="F31" s="2"/>
      <c r="G31" s="2"/>
      <c r="H31" s="2"/>
    </row>
    <row r="32" spans="2:14" ht="19.899999999999999" customHeight="1" x14ac:dyDescent="0.2">
      <c r="B32" s="9" t="s">
        <v>12</v>
      </c>
      <c r="C32" s="10">
        <v>0.28599999999999998</v>
      </c>
      <c r="D32" s="57" t="s">
        <v>37</v>
      </c>
      <c r="E32" s="11">
        <f t="shared" ref="E32:E39" si="0">IF(D32="x",C32,"")</f>
        <v>0.28599999999999998</v>
      </c>
      <c r="F32" s="2"/>
      <c r="G32" s="2"/>
      <c r="H32" s="2"/>
    </row>
    <row r="33" spans="2:12" ht="19.899999999999999" customHeight="1" x14ac:dyDescent="0.2">
      <c r="B33" s="9" t="s">
        <v>13</v>
      </c>
      <c r="C33" s="10">
        <v>0.27600000000000002</v>
      </c>
      <c r="D33" s="57"/>
      <c r="E33" s="11" t="str">
        <f t="shared" si="0"/>
        <v/>
      </c>
      <c r="F33" s="2"/>
      <c r="G33" s="2"/>
      <c r="H33" s="2"/>
    </row>
    <row r="34" spans="2:12" ht="19.899999999999999" customHeight="1" x14ac:dyDescent="0.2">
      <c r="B34" s="9" t="s">
        <v>14</v>
      </c>
      <c r="C34" s="10">
        <v>0.27200000000000002</v>
      </c>
      <c r="D34" s="57"/>
      <c r="E34" s="11" t="str">
        <f t="shared" si="0"/>
        <v/>
      </c>
      <c r="F34" s="2"/>
      <c r="G34" s="2"/>
      <c r="H34" s="2"/>
    </row>
    <row r="35" spans="2:12" ht="19.899999999999999" customHeight="1" x14ac:dyDescent="0.2">
      <c r="B35" s="9" t="s">
        <v>15</v>
      </c>
      <c r="C35" s="10">
        <v>0.26900000000000002</v>
      </c>
      <c r="D35" s="57"/>
      <c r="E35" s="11" t="str">
        <f t="shared" si="0"/>
        <v/>
      </c>
      <c r="F35" s="2"/>
      <c r="G35" s="2"/>
      <c r="H35" s="2"/>
    </row>
    <row r="36" spans="2:12" ht="19.899999999999999" customHeight="1" x14ac:dyDescent="0.2">
      <c r="B36" s="9" t="s">
        <v>16</v>
      </c>
      <c r="C36" s="10">
        <v>0.27</v>
      </c>
      <c r="D36" s="57"/>
      <c r="E36" s="11" t="str">
        <f t="shared" si="0"/>
        <v/>
      </c>
      <c r="F36" s="2"/>
      <c r="G36" s="2"/>
      <c r="H36" s="2"/>
    </row>
    <row r="37" spans="2:12" ht="19.899999999999999" customHeight="1" x14ac:dyDescent="0.2">
      <c r="B37" s="9" t="s">
        <v>17</v>
      </c>
      <c r="C37" s="10">
        <v>0.27600000000000002</v>
      </c>
      <c r="D37" s="57"/>
      <c r="E37" s="11" t="str">
        <f t="shared" si="0"/>
        <v/>
      </c>
      <c r="F37" s="2"/>
      <c r="G37" s="2"/>
      <c r="H37" s="2"/>
    </row>
    <row r="38" spans="2:12" ht="19.899999999999999" customHeight="1" x14ac:dyDescent="0.2">
      <c r="B38" s="9" t="s">
        <v>18</v>
      </c>
      <c r="C38" s="10">
        <v>0.28799999999999998</v>
      </c>
      <c r="D38" s="57"/>
      <c r="E38" s="11" t="str">
        <f t="shared" si="0"/>
        <v/>
      </c>
      <c r="F38" s="2"/>
      <c r="G38" s="2"/>
      <c r="H38" s="2"/>
    </row>
    <row r="39" spans="2:12" ht="19.899999999999999" customHeight="1" x14ac:dyDescent="0.2">
      <c r="B39" s="9" t="s">
        <v>19</v>
      </c>
      <c r="C39" s="10">
        <v>0.253</v>
      </c>
      <c r="D39" s="57"/>
      <c r="E39" s="11" t="str">
        <f t="shared" si="0"/>
        <v/>
      </c>
      <c r="F39" s="2"/>
      <c r="G39" s="2"/>
      <c r="H39" s="2"/>
    </row>
    <row r="40" spans="2:12" ht="28.9" customHeight="1" x14ac:dyDescent="0.2">
      <c r="B40" s="32" t="s">
        <v>20</v>
      </c>
      <c r="C40" s="32"/>
      <c r="D40" s="27"/>
      <c r="E40" s="12">
        <f>SUM(E31:E39)</f>
        <v>0.28599999999999998</v>
      </c>
      <c r="F40" s="2"/>
      <c r="G40" s="2"/>
      <c r="H40" s="2"/>
    </row>
    <row r="41" spans="2:12" x14ac:dyDescent="0.2">
      <c r="B41" s="2"/>
      <c r="C41" s="2"/>
      <c r="D41" s="35"/>
      <c r="E41" s="2"/>
      <c r="F41" s="2"/>
      <c r="G41" s="2"/>
      <c r="H41" s="2"/>
    </row>
    <row r="42" spans="2:12" x14ac:dyDescent="0.2">
      <c r="B42" s="2"/>
      <c r="C42" s="2"/>
      <c r="D42" s="35"/>
      <c r="E42" s="2"/>
      <c r="F42" s="2"/>
      <c r="G42" s="2"/>
      <c r="H42" s="2"/>
    </row>
    <row r="43" spans="2:12" ht="26.45" hidden="1" customHeight="1" x14ac:dyDescent="0.2">
      <c r="B43" s="42" t="s">
        <v>21</v>
      </c>
      <c r="C43" s="43"/>
      <c r="D43" s="25"/>
      <c r="E43" s="43"/>
      <c r="F43" s="43"/>
      <c r="G43" s="43"/>
      <c r="H43" s="43"/>
      <c r="I43" s="43"/>
      <c r="J43" s="43"/>
      <c r="K43" s="43"/>
      <c r="L43" s="44"/>
    </row>
    <row r="44" spans="2:12" ht="13.9" hidden="1" customHeight="1" x14ac:dyDescent="0.2">
      <c r="B44" s="13" t="s">
        <v>8</v>
      </c>
      <c r="C44" s="14">
        <v>2020</v>
      </c>
      <c r="D44" s="13">
        <v>2021</v>
      </c>
      <c r="E44" s="13">
        <v>2022</v>
      </c>
      <c r="F44" s="13">
        <v>2023</v>
      </c>
      <c r="G44" s="13">
        <v>2024</v>
      </c>
      <c r="H44" s="15" t="s">
        <v>22</v>
      </c>
      <c r="I44" s="8" t="s">
        <v>23</v>
      </c>
      <c r="J44" s="8" t="s">
        <v>24</v>
      </c>
      <c r="K44" s="8" t="s">
        <v>25</v>
      </c>
      <c r="L44" s="8" t="s">
        <v>26</v>
      </c>
    </row>
    <row r="45" spans="2:12" ht="19.899999999999999" hidden="1" customHeight="1" x14ac:dyDescent="0.2">
      <c r="B45" s="9" t="s">
        <v>11</v>
      </c>
      <c r="C45" s="16">
        <v>0.23</v>
      </c>
      <c r="D45" s="10">
        <v>0.28999999999999998</v>
      </c>
      <c r="E45" s="10">
        <v>0.33</v>
      </c>
      <c r="F45" s="10">
        <v>0.34</v>
      </c>
      <c r="G45" s="10">
        <v>0.35</v>
      </c>
      <c r="H45" s="11" t="str">
        <f>IF(D31="x",C45,"")</f>
        <v/>
      </c>
      <c r="I45" s="11" t="str">
        <f>IF(D31="x",D45,"")</f>
        <v/>
      </c>
      <c r="J45" s="11" t="str">
        <f>IF(D31="x",E45,"")</f>
        <v/>
      </c>
      <c r="K45" s="11" t="str">
        <f>IF(D31="x",F45,"")</f>
        <v/>
      </c>
      <c r="L45" s="11" t="str">
        <f>IF(D31="x",G45,"")</f>
        <v/>
      </c>
    </row>
    <row r="46" spans="2:12" ht="19.899999999999999" hidden="1" customHeight="1" x14ac:dyDescent="0.2">
      <c r="B46" s="9" t="s">
        <v>12</v>
      </c>
      <c r="C46" s="16">
        <v>0.23</v>
      </c>
      <c r="D46" s="10">
        <v>0.28999999999999998</v>
      </c>
      <c r="E46" s="10">
        <v>0.33</v>
      </c>
      <c r="F46" s="10">
        <v>0.34</v>
      </c>
      <c r="G46" s="10">
        <v>0.35</v>
      </c>
      <c r="H46" s="11">
        <f>IF(D32="x",C46,"")</f>
        <v>0.23</v>
      </c>
      <c r="I46" s="11">
        <f>IF(D32="x",D46,"")</f>
        <v>0.28999999999999998</v>
      </c>
      <c r="J46" s="11">
        <f>IF(D32="x",E46,"")</f>
        <v>0.33</v>
      </c>
      <c r="K46" s="11">
        <f>IF(D32="x",F46,"")</f>
        <v>0.34</v>
      </c>
      <c r="L46" s="11">
        <f>IF(D32="x",G46,"")</f>
        <v>0.35</v>
      </c>
    </row>
    <row r="47" spans="2:12" ht="19.899999999999999" hidden="1" customHeight="1" x14ac:dyDescent="0.2">
      <c r="B47" s="9" t="s">
        <v>13</v>
      </c>
      <c r="C47" s="16">
        <v>0.2</v>
      </c>
      <c r="D47" s="10">
        <v>0.25</v>
      </c>
      <c r="E47" s="10">
        <v>0.28000000000000003</v>
      </c>
      <c r="F47" s="10">
        <v>0.28999999999999998</v>
      </c>
      <c r="G47" s="10">
        <v>0.3</v>
      </c>
      <c r="H47" s="11" t="str">
        <f t="shared" ref="H47:H53" si="1">IF(D33="x",C47,"")</f>
        <v/>
      </c>
      <c r="I47" s="11" t="str">
        <f t="shared" ref="I47:I53" si="2">IF(D33="x",D47,"")</f>
        <v/>
      </c>
      <c r="J47" s="11" t="str">
        <f t="shared" ref="J47:J53" si="3">IF(D33="x",E47,"")</f>
        <v/>
      </c>
      <c r="K47" s="11" t="str">
        <f t="shared" ref="K47:K53" si="4">IF(D33="x",F47,"")</f>
        <v/>
      </c>
      <c r="L47" s="11" t="str">
        <f t="shared" ref="L47:L53" si="5">IF(D33="x",G47,"")</f>
        <v/>
      </c>
    </row>
    <row r="48" spans="2:12" ht="19.899999999999999" hidden="1" customHeight="1" x14ac:dyDescent="0.2">
      <c r="B48" s="9" t="s">
        <v>14</v>
      </c>
      <c r="C48" s="16">
        <v>0.19</v>
      </c>
      <c r="D48" s="10">
        <v>0.24</v>
      </c>
      <c r="E48" s="10">
        <v>0.26</v>
      </c>
      <c r="F48" s="10">
        <v>0.27</v>
      </c>
      <c r="G48" s="10">
        <v>0.28000000000000003</v>
      </c>
      <c r="H48" s="11" t="str">
        <f t="shared" si="1"/>
        <v/>
      </c>
      <c r="I48" s="11" t="str">
        <f t="shared" si="2"/>
        <v/>
      </c>
      <c r="J48" s="11" t="str">
        <f t="shared" si="3"/>
        <v/>
      </c>
      <c r="K48" s="11" t="str">
        <f t="shared" si="4"/>
        <v/>
      </c>
      <c r="L48" s="11" t="str">
        <f t="shared" si="5"/>
        <v/>
      </c>
    </row>
    <row r="49" spans="2:12" ht="19.899999999999999" hidden="1" customHeight="1" x14ac:dyDescent="0.2">
      <c r="B49" s="9" t="s">
        <v>15</v>
      </c>
      <c r="C49" s="16">
        <v>0.17</v>
      </c>
      <c r="D49" s="10">
        <v>0.21</v>
      </c>
      <c r="E49" s="10">
        <v>0.24</v>
      </c>
      <c r="F49" s="10">
        <v>0.25</v>
      </c>
      <c r="G49" s="10">
        <v>0.26</v>
      </c>
      <c r="H49" s="11" t="str">
        <f t="shared" si="1"/>
        <v/>
      </c>
      <c r="I49" s="11" t="str">
        <f t="shared" si="2"/>
        <v/>
      </c>
      <c r="J49" s="11" t="str">
        <f t="shared" si="3"/>
        <v/>
      </c>
      <c r="K49" s="11" t="str">
        <f t="shared" si="4"/>
        <v/>
      </c>
      <c r="L49" s="11" t="str">
        <f t="shared" si="5"/>
        <v/>
      </c>
    </row>
    <row r="50" spans="2:12" ht="19.899999999999999" hidden="1" customHeight="1" x14ac:dyDescent="0.2">
      <c r="B50" s="9" t="s">
        <v>16</v>
      </c>
      <c r="C50" s="16">
        <v>0.09</v>
      </c>
      <c r="D50" s="10">
        <v>0.16</v>
      </c>
      <c r="E50" s="10">
        <v>0.19</v>
      </c>
      <c r="F50" s="10">
        <v>0.21</v>
      </c>
      <c r="G50" s="10">
        <v>0.22</v>
      </c>
      <c r="H50" s="11" t="str">
        <f t="shared" si="1"/>
        <v/>
      </c>
      <c r="I50" s="11" t="str">
        <f t="shared" si="2"/>
        <v/>
      </c>
      <c r="J50" s="11" t="str">
        <f t="shared" si="3"/>
        <v/>
      </c>
      <c r="K50" s="11" t="str">
        <f t="shared" si="4"/>
        <v/>
      </c>
      <c r="L50" s="11" t="str">
        <f t="shared" si="5"/>
        <v/>
      </c>
    </row>
    <row r="51" spans="2:12" ht="19.899999999999999" hidden="1" customHeight="1" x14ac:dyDescent="0.2">
      <c r="B51" s="9" t="s">
        <v>17</v>
      </c>
      <c r="C51" s="16">
        <v>7.0000000000000007E-2</v>
      </c>
      <c r="D51" s="10">
        <v>0.12</v>
      </c>
      <c r="E51" s="10">
        <v>0.14000000000000001</v>
      </c>
      <c r="F51" s="10">
        <v>0.15</v>
      </c>
      <c r="G51" s="10">
        <v>0.16</v>
      </c>
      <c r="H51" s="11" t="str">
        <f t="shared" si="1"/>
        <v/>
      </c>
      <c r="I51" s="11" t="str">
        <f t="shared" si="2"/>
        <v/>
      </c>
      <c r="J51" s="11" t="str">
        <f t="shared" si="3"/>
        <v/>
      </c>
      <c r="K51" s="11" t="str">
        <f t="shared" si="4"/>
        <v/>
      </c>
      <c r="L51" s="11" t="str">
        <f t="shared" si="5"/>
        <v/>
      </c>
    </row>
    <row r="52" spans="2:12" ht="19.899999999999999" hidden="1" customHeight="1" x14ac:dyDescent="0.2">
      <c r="B52" s="9" t="s">
        <v>18</v>
      </c>
      <c r="C52" s="16">
        <v>0.03</v>
      </c>
      <c r="D52" s="10">
        <v>0.06</v>
      </c>
      <c r="E52" s="10">
        <v>0.08</v>
      </c>
      <c r="F52" s="10">
        <v>0.09</v>
      </c>
      <c r="G52" s="10">
        <v>0.1</v>
      </c>
      <c r="H52" s="11" t="str">
        <f t="shared" si="1"/>
        <v/>
      </c>
      <c r="I52" s="11" t="str">
        <f t="shared" si="2"/>
        <v/>
      </c>
      <c r="J52" s="11" t="str">
        <f t="shared" si="3"/>
        <v/>
      </c>
      <c r="K52" s="11" t="str">
        <f t="shared" si="4"/>
        <v/>
      </c>
      <c r="L52" s="11" t="str">
        <f t="shared" si="5"/>
        <v/>
      </c>
    </row>
    <row r="53" spans="2:12" ht="19.899999999999999" hidden="1" customHeight="1" x14ac:dyDescent="0.2">
      <c r="B53" s="9" t="s">
        <v>19</v>
      </c>
      <c r="C53" s="16">
        <v>1.4999999999999999E-2</v>
      </c>
      <c r="D53" s="10">
        <v>0.03</v>
      </c>
      <c r="E53" s="10">
        <v>0.04</v>
      </c>
      <c r="F53" s="10">
        <v>4.4999999999999998E-2</v>
      </c>
      <c r="G53" s="10">
        <v>0.05</v>
      </c>
      <c r="H53" s="11" t="str">
        <f t="shared" si="1"/>
        <v/>
      </c>
      <c r="I53" s="11" t="str">
        <f t="shared" si="2"/>
        <v/>
      </c>
      <c r="J53" s="11" t="str">
        <f t="shared" si="3"/>
        <v/>
      </c>
      <c r="K53" s="11" t="str">
        <f t="shared" si="4"/>
        <v/>
      </c>
      <c r="L53" s="11" t="str">
        <f t="shared" si="5"/>
        <v/>
      </c>
    </row>
    <row r="54" spans="2:12" ht="30" hidden="1" customHeight="1" x14ac:dyDescent="0.2">
      <c r="B54" s="33" t="s">
        <v>22</v>
      </c>
      <c r="C54" s="33"/>
      <c r="D54" s="26"/>
      <c r="E54" s="33"/>
      <c r="F54" s="33"/>
      <c r="G54" s="33"/>
      <c r="H54" s="12">
        <f>SUM(H45:H53)</f>
        <v>0.23</v>
      </c>
      <c r="I54" s="12">
        <f>SUM(I45:I53)</f>
        <v>0.28999999999999998</v>
      </c>
      <c r="J54" s="12">
        <f>SUM(J45:J53)</f>
        <v>0.33</v>
      </c>
      <c r="K54" s="12">
        <f>SUM(K45:K53)</f>
        <v>0.34</v>
      </c>
      <c r="L54" s="12">
        <f>SUM(L45:L53)</f>
        <v>0.35</v>
      </c>
    </row>
    <row r="55" spans="2:12" ht="13.15" hidden="1" customHeight="1" x14ac:dyDescent="0.2">
      <c r="B55" s="2"/>
      <c r="C55" s="2"/>
      <c r="D55" s="35"/>
      <c r="E55" s="2"/>
      <c r="F55" s="2"/>
      <c r="G55" s="2"/>
      <c r="H55" s="2"/>
    </row>
    <row r="56" spans="2:12" ht="13.15" hidden="1" customHeight="1" x14ac:dyDescent="0.2">
      <c r="B56" s="2"/>
      <c r="C56" s="2"/>
      <c r="D56" s="35"/>
      <c r="E56" s="2"/>
      <c r="F56" s="2"/>
      <c r="G56" s="2"/>
      <c r="H56" s="2"/>
    </row>
    <row r="57" spans="2:12" ht="13.15" hidden="1" customHeight="1" x14ac:dyDescent="0.2">
      <c r="B57" s="2"/>
      <c r="C57" s="2"/>
      <c r="D57" s="35"/>
      <c r="E57" s="2"/>
      <c r="F57" s="2"/>
      <c r="G57" s="2"/>
      <c r="H57" s="2"/>
    </row>
    <row r="58" spans="2:12" ht="28.15" hidden="1" customHeight="1" x14ac:dyDescent="0.2">
      <c r="B58" s="42" t="s">
        <v>27</v>
      </c>
      <c r="C58" s="43"/>
      <c r="D58" s="25"/>
      <c r="E58" s="43"/>
      <c r="F58" s="44"/>
      <c r="G58" s="2"/>
      <c r="H58" s="2"/>
    </row>
    <row r="59" spans="2:12" ht="19.899999999999999" hidden="1" customHeight="1" x14ac:dyDescent="0.2">
      <c r="B59" s="48" t="s">
        <v>8</v>
      </c>
      <c r="C59" s="49"/>
      <c r="D59" s="13" t="s">
        <v>9</v>
      </c>
      <c r="E59" s="17" t="s">
        <v>28</v>
      </c>
      <c r="F59" s="18" t="s">
        <v>10</v>
      </c>
      <c r="G59" s="2"/>
      <c r="H59" s="2"/>
    </row>
    <row r="60" spans="2:12" ht="19.899999999999999" hidden="1" customHeight="1" x14ac:dyDescent="0.2">
      <c r="B60" s="50" t="s">
        <v>11</v>
      </c>
      <c r="C60" s="51"/>
      <c r="D60" s="10">
        <v>0.33500000000000002</v>
      </c>
      <c r="E60" s="19">
        <f>D31</f>
        <v>0</v>
      </c>
      <c r="F60" s="20" t="str">
        <f t="shared" ref="F60:F68" si="6">IF(E60="x",D60,"")</f>
        <v/>
      </c>
      <c r="G60" s="2"/>
      <c r="H60" s="2"/>
    </row>
    <row r="61" spans="2:12" ht="19.899999999999999" hidden="1" customHeight="1" x14ac:dyDescent="0.2">
      <c r="B61" s="50" t="s">
        <v>12</v>
      </c>
      <c r="C61" s="51"/>
      <c r="D61" s="10">
        <v>0.32600000000000001</v>
      </c>
      <c r="E61" s="19" t="str">
        <f t="shared" ref="E61:E68" si="7">D32</f>
        <v>X</v>
      </c>
      <c r="F61" s="20">
        <f t="shared" si="6"/>
        <v>0.32600000000000001</v>
      </c>
      <c r="G61" s="2"/>
      <c r="H61" s="2"/>
    </row>
    <row r="62" spans="2:12" ht="19.899999999999999" hidden="1" customHeight="1" x14ac:dyDescent="0.2">
      <c r="B62" s="50" t="s">
        <v>13</v>
      </c>
      <c r="C62" s="51"/>
      <c r="D62" s="10">
        <v>0.316</v>
      </c>
      <c r="E62" s="19">
        <f t="shared" si="7"/>
        <v>0</v>
      </c>
      <c r="F62" s="20" t="str">
        <f t="shared" si="6"/>
        <v/>
      </c>
      <c r="G62" s="2"/>
      <c r="H62" s="2"/>
    </row>
    <row r="63" spans="2:12" ht="19.899999999999999" hidden="1" customHeight="1" x14ac:dyDescent="0.2">
      <c r="B63" s="50" t="s">
        <v>14</v>
      </c>
      <c r="C63" s="51"/>
      <c r="D63" s="10">
        <v>0.312</v>
      </c>
      <c r="E63" s="19">
        <f t="shared" si="7"/>
        <v>0</v>
      </c>
      <c r="F63" s="20" t="str">
        <f t="shared" si="6"/>
        <v/>
      </c>
      <c r="G63" s="2"/>
      <c r="H63" s="2"/>
    </row>
    <row r="64" spans="2:12" ht="19.899999999999999" hidden="1" customHeight="1" x14ac:dyDescent="0.2">
      <c r="B64" s="50" t="s">
        <v>15</v>
      </c>
      <c r="C64" s="51"/>
      <c r="D64" s="10">
        <v>0.309</v>
      </c>
      <c r="E64" s="19">
        <f t="shared" si="7"/>
        <v>0</v>
      </c>
      <c r="F64" s="20" t="str">
        <f t="shared" si="6"/>
        <v/>
      </c>
      <c r="G64" s="2"/>
      <c r="H64" s="2"/>
    </row>
    <row r="65" spans="2:8" ht="19.899999999999999" hidden="1" customHeight="1" x14ac:dyDescent="0.2">
      <c r="B65" s="50" t="s">
        <v>16</v>
      </c>
      <c r="C65" s="51"/>
      <c r="D65" s="10">
        <v>0.31</v>
      </c>
      <c r="E65" s="19">
        <f t="shared" si="7"/>
        <v>0</v>
      </c>
      <c r="F65" s="20" t="str">
        <f t="shared" si="6"/>
        <v/>
      </c>
      <c r="G65" s="2"/>
      <c r="H65" s="2"/>
    </row>
    <row r="66" spans="2:8" ht="19.899999999999999" hidden="1" customHeight="1" x14ac:dyDescent="0.2">
      <c r="B66" s="50" t="s">
        <v>17</v>
      </c>
      <c r="C66" s="51"/>
      <c r="D66" s="10">
        <v>0.316</v>
      </c>
      <c r="E66" s="19">
        <f t="shared" si="7"/>
        <v>0</v>
      </c>
      <c r="F66" s="20" t="str">
        <f t="shared" si="6"/>
        <v/>
      </c>
      <c r="G66" s="2"/>
      <c r="H66" s="2"/>
    </row>
    <row r="67" spans="2:8" ht="19.899999999999999" hidden="1" customHeight="1" x14ac:dyDescent="0.2">
      <c r="B67" s="50" t="s">
        <v>18</v>
      </c>
      <c r="C67" s="51"/>
      <c r="D67" s="10">
        <v>0.32800000000000001</v>
      </c>
      <c r="E67" s="19">
        <f t="shared" si="7"/>
        <v>0</v>
      </c>
      <c r="F67" s="20" t="str">
        <f t="shared" si="6"/>
        <v/>
      </c>
      <c r="G67" s="2"/>
      <c r="H67" s="2"/>
    </row>
    <row r="68" spans="2:8" ht="19.899999999999999" hidden="1" customHeight="1" x14ac:dyDescent="0.2">
      <c r="B68" s="50" t="s">
        <v>19</v>
      </c>
      <c r="C68" s="51"/>
      <c r="D68" s="10">
        <v>0.29299999999999998</v>
      </c>
      <c r="E68" s="19">
        <f t="shared" si="7"/>
        <v>0</v>
      </c>
      <c r="F68" s="20" t="str">
        <f t="shared" si="6"/>
        <v/>
      </c>
      <c r="G68" s="2"/>
      <c r="H68" s="2"/>
    </row>
    <row r="69" spans="2:8" ht="19.899999999999999" hidden="1" customHeight="1" x14ac:dyDescent="0.2">
      <c r="B69" s="28" t="s">
        <v>20</v>
      </c>
      <c r="C69" s="29"/>
      <c r="D69" s="24"/>
      <c r="E69" s="21">
        <f>SUM(F60:F68)</f>
        <v>0.32600000000000001</v>
      </c>
      <c r="F69" s="5"/>
      <c r="G69" s="2"/>
      <c r="H69" s="2"/>
    </row>
    <row r="70" spans="2:8" x14ac:dyDescent="0.2">
      <c r="B70" s="4"/>
      <c r="C70" s="2"/>
    </row>
    <row r="71" spans="2:8" x14ac:dyDescent="0.2">
      <c r="B71" s="4"/>
      <c r="C71" s="2"/>
    </row>
    <row r="72" spans="2:8" x14ac:dyDescent="0.2">
      <c r="B72" s="4"/>
      <c r="C72" s="2"/>
    </row>
    <row r="73" spans="2:8" x14ac:dyDescent="0.2">
      <c r="B73" s="2"/>
      <c r="C73" s="2"/>
    </row>
    <row r="74" spans="2:8" x14ac:dyDescent="0.2">
      <c r="B74" s="2"/>
      <c r="C74" s="2"/>
    </row>
    <row r="75" spans="2:8" x14ac:dyDescent="0.2">
      <c r="B75" s="2"/>
      <c r="C75" s="2"/>
    </row>
    <row r="76" spans="2:8" x14ac:dyDescent="0.2">
      <c r="B76" s="2"/>
      <c r="C76" s="2"/>
    </row>
    <row r="77" spans="2:8" x14ac:dyDescent="0.2">
      <c r="B77" s="2"/>
      <c r="C77" s="2"/>
    </row>
    <row r="78" spans="2:8" x14ac:dyDescent="0.2">
      <c r="C78" s="2"/>
    </row>
    <row r="79" spans="2:8" x14ac:dyDescent="0.2">
      <c r="C79" s="2"/>
    </row>
    <row r="93" ht="19.899999999999999" customHeight="1" x14ac:dyDescent="0.2"/>
    <row r="94" ht="25.15" customHeight="1" x14ac:dyDescent="0.2"/>
  </sheetData>
  <mergeCells count="6">
    <mergeCell ref="B2:F2"/>
    <mergeCell ref="B3:F3"/>
    <mergeCell ref="D24:E24"/>
    <mergeCell ref="D25:E25"/>
    <mergeCell ref="D26:E26"/>
    <mergeCell ref="E22:F22"/>
  </mergeCells>
  <pageMargins left="0.7" right="0.7" top="0.75" bottom="0.75" header="0.3" footer="0.3"/>
  <pageSetup paperSize="9" scale="2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m.suriani</dc:creator>
  <cp:lastModifiedBy>segretario</cp:lastModifiedBy>
  <cp:lastPrinted>2025-03-25T15:29:06Z</cp:lastPrinted>
  <dcterms:created xsi:type="dcterms:W3CDTF">2021-03-31T15:22:30Z</dcterms:created>
  <dcterms:modified xsi:type="dcterms:W3CDTF">2025-03-25T18:22:52Z</dcterms:modified>
</cp:coreProperties>
</file>