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FRANCESCA\"/>
    </mc:Choice>
  </mc:AlternateContent>
  <xr:revisionPtr revIDLastSave="0" documentId="13_ncr:1_{1FEF739F-7DD7-4C9A-B0F5-95385CB6889B}" xr6:coauthVersionLast="47" xr6:coauthVersionMax="47" xr10:uidLastSave="{00000000-0000-0000-0000-000000000000}"/>
  <bookViews>
    <workbookView xWindow="-120" yWindow="-120" windowWidth="29040" windowHeight="15720" activeTab="1" xr2:uid="{0A40A3E8-9A51-4FEA-94A8-63C9E3605BDD}"/>
  </bookViews>
  <sheets>
    <sheet name="Occupazione" sheetId="2" r:id="rId1"/>
    <sheet name="Espos. pubblic." sheetId="3" r:id="rId2"/>
    <sheet name="Pubb. Affissioni" sheetId="4" r:id="rId3"/>
    <sheet name="Mercatale" sheetId="5" r:id="rId4"/>
  </sheets>
  <definedNames>
    <definedName name="_xlnm.Print_Titles" localSheetId="1">'Espos. pubblic.'!$8:$8</definedName>
    <definedName name="_xlnm.Print_Titles" localSheetId="3">Mercatale!$9:$9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3" l="1"/>
  <c r="G26" i="3"/>
  <c r="G31" i="3"/>
  <c r="G30" i="3"/>
  <c r="E23" i="3"/>
  <c r="D32" i="2"/>
  <c r="C32" i="2" s="1"/>
  <c r="D31" i="2"/>
  <c r="D14" i="2"/>
  <c r="D13" i="2"/>
  <c r="C11" i="5"/>
  <c r="C10" i="5" l="1"/>
  <c r="D12" i="2"/>
  <c r="C13" i="2" s="1"/>
  <c r="E25" i="3"/>
  <c r="E24" i="3"/>
  <c r="D20" i="3"/>
  <c r="D19" i="3"/>
  <c r="I8" i="4"/>
  <c r="C14" i="2" l="1"/>
  <c r="D35" i="2"/>
  <c r="C35" i="2" s="1"/>
  <c r="D36" i="2"/>
  <c r="C36" i="2" s="1"/>
  <c r="D33" i="2"/>
  <c r="D34" i="2"/>
  <c r="C34" i="2" s="1"/>
  <c r="D11" i="5"/>
  <c r="D10" i="5" s="1"/>
  <c r="E11" i="5"/>
  <c r="E10" i="5" s="1"/>
  <c r="D17" i="2"/>
  <c r="F21" i="3"/>
  <c r="F31" i="3"/>
  <c r="F30" i="3"/>
  <c r="E16" i="3"/>
  <c r="C16" i="3"/>
  <c r="E15" i="3"/>
  <c r="G15" i="3" s="1"/>
  <c r="F15" i="3" s="1"/>
  <c r="C15" i="3"/>
  <c r="E14" i="3"/>
  <c r="G14" i="3" s="1"/>
  <c r="F14" i="3" s="1"/>
  <c r="C14" i="3"/>
  <c r="E12" i="3"/>
  <c r="G12" i="3" s="1"/>
  <c r="F12" i="3" s="1"/>
  <c r="C12" i="3"/>
  <c r="E11" i="3"/>
  <c r="G11" i="3" s="1"/>
  <c r="F11" i="3" s="1"/>
  <c r="C11" i="3"/>
  <c r="E10" i="3"/>
  <c r="G10" i="3" s="1"/>
  <c r="F10" i="3" s="1"/>
  <c r="C10" i="3"/>
  <c r="C29" i="3"/>
  <c r="C28" i="3"/>
  <c r="F27" i="3"/>
  <c r="F26" i="3"/>
  <c r="G25" i="3"/>
  <c r="F25" i="3" s="1"/>
  <c r="G24" i="3"/>
  <c r="F24" i="3" s="1"/>
  <c r="G23" i="3"/>
  <c r="F23" i="3" s="1"/>
  <c r="D25" i="3"/>
  <c r="C25" i="3" s="1"/>
  <c r="D24" i="3"/>
  <c r="C24" i="3" s="1"/>
  <c r="D23" i="3"/>
  <c r="C23" i="3" s="1"/>
  <c r="C19" i="3"/>
  <c r="C20" i="3"/>
  <c r="E20" i="3"/>
  <c r="G20" i="3" s="1"/>
  <c r="F20" i="3" s="1"/>
  <c r="E19" i="3"/>
  <c r="G19" i="3" s="1"/>
  <c r="F19" i="3" s="1"/>
  <c r="E18" i="3"/>
  <c r="G18" i="3" s="1"/>
  <c r="F18" i="3" s="1"/>
  <c r="C18" i="3"/>
  <c r="G16" i="3" l="1"/>
  <c r="F16" i="3" s="1"/>
  <c r="C17" i="2"/>
  <c r="D18" i="2"/>
  <c r="C18" i="2" s="1"/>
  <c r="C33" i="2"/>
  <c r="C31" i="2"/>
  <c r="C30" i="2"/>
  <c r="C12" i="2"/>
  <c r="A1" i="5"/>
  <c r="A1" i="4"/>
  <c r="A1" i="3"/>
</calcChain>
</file>

<file path=xl/sharedStrings.xml><?xml version="1.0" encoding="utf-8"?>
<sst xmlns="http://schemas.openxmlformats.org/spreadsheetml/2006/main" count="124" uniqueCount="79">
  <si>
    <t>Occupazione, anche abusiva delle aree appartenenti al demanio o al patrimonio pubblico indisponibile degli enti e degli spazi soprastanti o sottostanti il suolo pubblico</t>
  </si>
  <si>
    <t>OCCUPAZIONE SUOLO PUBBLICO PERMANENTE</t>
  </si>
  <si>
    <t>Coefficiente  da applicare alla tariffa standard</t>
  </si>
  <si>
    <t>Tipologia</t>
  </si>
  <si>
    <t>OCCUPAZIONE SUOLO PUBBLICO TEMPORANEA</t>
  </si>
  <si>
    <t>Tariffa giornaliera Euro per mq</t>
  </si>
  <si>
    <t>ESPOSIZIONE PUBBLICITARIA</t>
  </si>
  <si>
    <t>Coefficiente  da applicare alla tariffa standard annua</t>
  </si>
  <si>
    <t>Tariffa annua €. per mq</t>
  </si>
  <si>
    <t>Coefficiente  da applicare alla tariffa standard giornaliera</t>
  </si>
  <si>
    <t>Tariffa giornaliera €. per mq</t>
  </si>
  <si>
    <t>PUBBLICHE AFFISSIONI</t>
  </si>
  <si>
    <t>Coefficiente per ciascun foglio formato 70 x 100 per ogni  giorno di esposizione</t>
  </si>
  <si>
    <t>a)</t>
  </si>
  <si>
    <t>b)</t>
  </si>
  <si>
    <t xml:space="preserve">Maggiorazione per richieste di affissione di manifesti costituiti da 8 a 12 fogli </t>
  </si>
  <si>
    <t>c)</t>
  </si>
  <si>
    <t xml:space="preserve">Maggiorazione per richieste di affissione di manifesti costituiti da formati da oltre 12 fogli </t>
  </si>
  <si>
    <t xml:space="preserve">Maggiorazione per richieste di affissione di manifesti in spazi scelti espressamente dal committente tra quelli indicati nell'elenco degli impienti adibiti al servizio </t>
  </si>
  <si>
    <t>CANONE MERCATALE</t>
  </si>
  <si>
    <t>Tariffa oraria €. per mq - dalle 7 alle 14</t>
  </si>
  <si>
    <t>Tariffa oraria €. per mq - dalle 14 alle 24</t>
  </si>
  <si>
    <t>Tariffa standard di riferimento per anno solare e per mq - art.1, c.826, L.160/2019</t>
  </si>
  <si>
    <t xml:space="preserve"> 1^ cat.</t>
  </si>
  <si>
    <t>TARIFFE IN VIGORE DAL 01/01/2021</t>
  </si>
  <si>
    <t>Tipologia / Caratteristiche</t>
  </si>
  <si>
    <t>Suolo comunale in genere</t>
  </si>
  <si>
    <t>Occupazione con impianti di telefonia mobile e tecnologie di telecomunicazione</t>
  </si>
  <si>
    <t>Tariffa annuale Euro per mq</t>
  </si>
  <si>
    <r>
      <rPr>
        <b/>
        <sz val="16"/>
        <color theme="1"/>
        <rFont val="Calibri"/>
        <family val="2"/>
        <scheme val="minor"/>
      </rPr>
      <t xml:space="preserve">TARIFFA CANONE PATRIMONIALE DI CONCESSIONE, AUTORIZZAZIONE      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                        art. 1 comma 819 lettera a) legge n. 160 del 27 dicembre 2019</t>
    </r>
  </si>
  <si>
    <t xml:space="preserve">Tariffa standard di riferimento per anno solare e per mq 
</t>
  </si>
  <si>
    <t xml:space="preserve">Tariffa standard di riferimento giornaliera per mq </t>
  </si>
  <si>
    <t>Tariffa mensile €. per mq</t>
  </si>
  <si>
    <t>Superfici fino a mq. 1</t>
  </si>
  <si>
    <t>Superfici superiori a  8 mq</t>
  </si>
  <si>
    <r>
      <t xml:space="preserve">Esposizione pubblicitaria  effettuata con </t>
    </r>
    <r>
      <rPr>
        <b/>
        <sz val="11"/>
        <color theme="1"/>
        <rFont val="Calibri"/>
        <family val="2"/>
      </rPr>
      <t>pannelli luminosi, display</t>
    </r>
    <r>
      <rPr>
        <sz val="11"/>
        <color theme="1"/>
        <rFont val="Calibri"/>
        <family val="2"/>
      </rPr>
      <t xml:space="preserve"> anche a messaggio variabile</t>
    </r>
  </si>
  <si>
    <r>
      <t xml:space="preserve">Esposizione pubblicitaria effettuata con </t>
    </r>
    <r>
      <rPr>
        <b/>
        <sz val="11"/>
        <color theme="1"/>
        <rFont val="Calibri"/>
        <family val="2"/>
      </rPr>
      <t>striscione trasversale</t>
    </r>
    <r>
      <rPr>
        <sz val="11"/>
        <color theme="1"/>
        <rFont val="Calibri"/>
        <family val="2"/>
      </rPr>
      <t xml:space="preserve"> che attraversa la strada o la piazza</t>
    </r>
  </si>
  <si>
    <t>---</t>
  </si>
  <si>
    <r>
      <t xml:space="preserve">Pubblicità effettuata in </t>
    </r>
    <r>
      <rPr>
        <b/>
        <sz val="11"/>
        <color theme="1"/>
        <rFont val="Calibri"/>
        <family val="2"/>
      </rPr>
      <t>forma opaca</t>
    </r>
  </si>
  <si>
    <r>
      <t xml:space="preserve">Pubblicità effettuata in </t>
    </r>
    <r>
      <rPr>
        <b/>
        <sz val="11"/>
        <color theme="1"/>
        <rFont val="Calibri"/>
        <family val="2"/>
      </rPr>
      <t>forma luminosa</t>
    </r>
  </si>
  <si>
    <r>
      <t>Diffusione pubblicitaria effettuata tramite la</t>
    </r>
    <r>
      <rPr>
        <b/>
        <sz val="11"/>
        <color theme="1"/>
        <rFont val="Calibri"/>
        <family val="2"/>
      </rPr>
      <t xml:space="preserve"> pubblicità sonora</t>
    </r>
    <r>
      <rPr>
        <sz val="11"/>
        <color theme="1"/>
        <rFont val="Calibri"/>
        <family val="2"/>
      </rPr>
      <t xml:space="preserve"> (per ogni punto)</t>
    </r>
  </si>
  <si>
    <r>
      <t xml:space="preserve">Pubblicità visiva effettuata per conto proprio o altrui all'interno e all'esterno di </t>
    </r>
    <r>
      <rPr>
        <b/>
        <sz val="11"/>
        <color theme="1"/>
        <rFont val="Calibri"/>
        <family val="2"/>
      </rPr>
      <t>veicoli</t>
    </r>
    <r>
      <rPr>
        <sz val="11"/>
        <color theme="1"/>
        <rFont val="Calibri"/>
        <family val="2"/>
      </rPr>
      <t>, con esposizione fino a tre mq.</t>
    </r>
  </si>
  <si>
    <r>
      <t xml:space="preserve">Pubblicità visiva effettuata per conto proprio o altrui all'interno e all'esterno di </t>
    </r>
    <r>
      <rPr>
        <b/>
        <sz val="11"/>
        <color theme="1"/>
        <rFont val="Calibri"/>
        <family val="2"/>
      </rPr>
      <t>veicoli</t>
    </r>
    <r>
      <rPr>
        <sz val="11"/>
        <color theme="1"/>
        <rFont val="Calibri"/>
        <family val="2"/>
      </rPr>
      <t>, con superficie eccedente tre mq.</t>
    </r>
  </si>
  <si>
    <r>
      <t xml:space="preserve">Pubblicità effettuata da </t>
    </r>
    <r>
      <rPr>
        <b/>
        <sz val="11"/>
        <color theme="1"/>
        <rFont val="Calibri"/>
        <family val="2"/>
      </rPr>
      <t>aeromobili</t>
    </r>
    <r>
      <rPr>
        <sz val="11"/>
        <color theme="1"/>
        <rFont val="Calibri"/>
        <family val="2"/>
      </rPr>
      <t xml:space="preserve"> mediante scritte, striscioni, disegni fumogeni, lancio di oggetti o manifestini, ivi compresa quella eseguita su specchi d'acqua e fasce marittime limitrofi al territorio comunale, per ogni giorno o frazione, indipendentemente dai soggetti pubblicizzati</t>
    </r>
  </si>
  <si>
    <r>
      <t xml:space="preserve">Per la pubblicità eseguita con </t>
    </r>
    <r>
      <rPr>
        <b/>
        <sz val="11"/>
        <color theme="1"/>
        <rFont val="Calibri"/>
        <family val="2"/>
      </rPr>
      <t>palloni frenati</t>
    </r>
    <r>
      <rPr>
        <sz val="11"/>
        <color theme="1"/>
        <rFont val="Calibri"/>
        <family val="2"/>
      </rPr>
      <t xml:space="preserve"> e simili</t>
    </r>
  </si>
  <si>
    <r>
      <t xml:space="preserve">Diffusione  pubblicitaria effettuata tramite la </t>
    </r>
    <r>
      <rPr>
        <b/>
        <sz val="11"/>
        <color theme="1"/>
        <rFont val="Calibri"/>
        <family val="2"/>
      </rPr>
      <t>distribuzione di materiale pubblicitario</t>
    </r>
    <r>
      <rPr>
        <sz val="11"/>
        <color theme="1"/>
        <rFont val="Calibri"/>
        <family val="2"/>
      </rPr>
      <t xml:space="preserve"> compreso il volantinaggio; persone circolanti con cartelli o altri mezzi pubblicitari (per ogni persona impiegata)</t>
    </r>
  </si>
  <si>
    <r>
      <t xml:space="preserve">Pubblicità effettuata attraverso </t>
    </r>
    <r>
      <rPr>
        <b/>
        <sz val="11"/>
        <color theme="1"/>
        <rFont val="Calibri"/>
        <family val="2"/>
      </rPr>
      <t>proiezioni</t>
    </r>
    <r>
      <rPr>
        <sz val="11"/>
        <color theme="1"/>
        <rFont val="Calibri"/>
        <family val="2"/>
      </rPr>
      <t xml:space="preserve"> in luoghi pubblici o aperti al pubblico - tariffa per ogni punto di proiezione</t>
    </r>
  </si>
  <si>
    <r>
      <rPr>
        <b/>
        <sz val="16"/>
        <color theme="1"/>
        <rFont val="Calibri"/>
        <family val="2"/>
        <scheme val="minor"/>
      </rPr>
      <t>TARIFFA CANONE PATRIMONIALE DI CONCESSIONE, AUTORIZZAZIONE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                              art. 1 comma 819 lettera a) legge n. 160 del 27 dicembre 2019</t>
    </r>
  </si>
  <si>
    <t xml:space="preserve"> Canone dovuto  per ciascun foglio formato 70 x 100  </t>
  </si>
  <si>
    <t>Tariffa per i primi 10 giorni €.</t>
  </si>
  <si>
    <t>Tariffa per il periodo successivo di 5 giorni o frazione €.</t>
  </si>
  <si>
    <t>Mercati ricorrenti – riduzione tariffa del 40% rispetto ai mercati non ricorrenti</t>
  </si>
  <si>
    <t>Ai titolari di posto fisso per il mercato settimanale, si applica in ogni caso la tariffa giornaliera, moltiplicata per n° 52 settimane</t>
  </si>
  <si>
    <t>Tariffa standard giornaliera</t>
  </si>
  <si>
    <t>Tariffa</t>
  </si>
  <si>
    <r>
      <rPr>
        <b/>
        <sz val="16"/>
        <color theme="1"/>
        <rFont val="Calibri"/>
        <family val="2"/>
        <scheme val="minor"/>
      </rPr>
      <t>TARIFFA CANONE PATRIMONIALE DI CONCESSIONE, AUTORIZZAZIONE</t>
    </r>
    <r>
      <rPr>
        <b/>
        <sz val="14"/>
        <color theme="1"/>
        <rFont val="Calibri"/>
        <family val="2"/>
        <scheme val="minor"/>
      </rPr>
      <t xml:space="preserve">     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      art. 1 comma 819 lettera a) legge n. 160 del 27 dicembre 2019</t>
    </r>
  </si>
  <si>
    <t>comma 2, lett. a) e b) + 50%</t>
  </si>
  <si>
    <t>Occupazioni realizzate per attività edilizie</t>
  </si>
  <si>
    <t>Tariffa standard di riferimento giornaliera e per mq - art.1, c.827, L.160/2019</t>
  </si>
  <si>
    <r>
      <rPr>
        <b/>
        <sz val="16"/>
        <color theme="1"/>
        <rFont val="Calibri"/>
        <family val="2"/>
        <scheme val="minor"/>
      </rPr>
      <t>TARIFFA CANONE PATRIMONIALE DI CONCESSIONE, AUTORIZZAZIONE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      art. 1 comma 837 legge n. 160 del 27 dicembre 2019</t>
    </r>
  </si>
  <si>
    <t>Occupazioni Spuntisti (posteggio in singola giornata di mercato)</t>
  </si>
  <si>
    <t xml:space="preserve">Occupazioni temporanee di carattere ricorrente o di durata uguale o superiore a 30 giorni </t>
  </si>
  <si>
    <t>Occupazioni poste in essere con installazioni di attrazioni, giochi e divertimenti dello spettacolo viaggiante e dei circhi equestri</t>
  </si>
  <si>
    <t xml:space="preserve">Occupazioni realizzate in occasione di manifestazioni politiche, culturali o sportive </t>
  </si>
  <si>
    <t>Occupazioni di cui all'art. 50, comma 2, lett. a), del Regolamento</t>
  </si>
  <si>
    <t>Occupazioni di cui all'art. 50, comma 2, lett. b), del Regolamento</t>
  </si>
  <si>
    <t>Occupazioni rilasciate su edifici</t>
  </si>
  <si>
    <t>Spazi soprastanti il suolo</t>
  </si>
  <si>
    <t>Tariffa standard di riferimento per anno solare e per mq - sottosuolo - art.1, c.829, L.160/2019</t>
  </si>
  <si>
    <r>
      <t xml:space="preserve">Spazi sottostanti il suolo </t>
    </r>
    <r>
      <rPr>
        <i/>
        <sz val="11"/>
        <color theme="1"/>
        <rFont val="Calibri"/>
        <family val="2"/>
        <scheme val="minor"/>
      </rPr>
      <t>(tariffa standard pari ad €.7,50)</t>
    </r>
  </si>
  <si>
    <t>Per le agevolazioni, vedere l'art 52 del Regolamento.</t>
  </si>
  <si>
    <t>Per le occupazioni temporanee con impianti di telefonia mobile e tecnologie di telecomunicazione vedere art. 49 del regolamento</t>
  </si>
  <si>
    <t>La tariffa del canone per l'occupazione con impianti di telefonia mobile e tecnologie di telecomunicazione è azzerata qualora:
- vi siano  precedenti pattuizioni stabilite tra l'Ente  e il fornitore di servizi;
- il contratto tra i due soggetti ne preveda esplicitamente l’esclusione.</t>
  </si>
  <si>
    <t>Mercati non ricorrenti; fiere, festeggiamenti.</t>
  </si>
  <si>
    <t>COMUNE DI PORTE (TO)</t>
  </si>
  <si>
    <t>Passi carrabili</t>
  </si>
  <si>
    <t>Spazi sottostanti il suolo</t>
  </si>
  <si>
    <t xml:space="preserve">Per le affissioni richieste per il giorno in cui è stato consegnato il materiale da affiggere od entro i due giorni successivi, se trattasi di affissioni di contenuto commerciale, ovvero per le ore notturne dalle 20 alle 7 o nei giorni festivi, è dovuta la maggiorazione del 10 per cento del canone, con un minimo di € 25,82 per ciascuna commissione. </t>
  </si>
  <si>
    <t>Superfici comprese tra 1,1 mq ed 8 mq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</si>
</sst>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0_-;\-* #,##0.00000_-;_-* &quot;-&quot;??_-;_-@_-"/>
    <numFmt numFmtId="165" formatCode="[$€-2]\ #,##0.00;[Red]\-[$€-2]\ #,##0.00"/>
    <numFmt numFmtId="166" formatCode="_-* #,##0.00000\ _€_-;\-* #,##0.00000\ _€_-;_-* &quot;-&quot;?????\ _€_-;_-@_-"/>
    <numFmt numFmtId="167" formatCode="_-* #,##0.000_-;\-* #,##0.000_-;_-* &quot;-&quot;??_-;_-@_-"/>
    <numFmt numFmtId="168" formatCode="_-* #,##0.000\ _€_-;\-* #,##0.000\ _€_-;_-* &quot;-&quot;???\ _€_-;_-@_-"/>
    <numFmt numFmtId="169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3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left" vertical="center"/>
    </xf>
    <xf numFmtId="43" fontId="5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164" fontId="6" fillId="0" borderId="4" xfId="1" applyNumberFormat="1" applyFont="1" applyBorder="1" applyAlignment="1">
      <alignment horizontal="left" vertical="center"/>
    </xf>
    <xf numFmtId="43" fontId="6" fillId="0" borderId="4" xfId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164" fontId="5" fillId="0" borderId="1" xfId="1" quotePrefix="1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7" fontId="5" fillId="0" borderId="1" xfId="1" applyNumberFormat="1" applyFont="1" applyBorder="1" applyAlignment="1">
      <alignment horizontal="left" vertical="center"/>
    </xf>
    <xf numFmtId="166" fontId="0" fillId="0" borderId="0" xfId="0" applyNumberFormat="1" applyAlignment="1">
      <alignment vertical="center"/>
    </xf>
    <xf numFmtId="164" fontId="0" fillId="0" borderId="0" xfId="1" applyNumberFormat="1" applyFont="1" applyAlignment="1">
      <alignment vertical="center"/>
    </xf>
    <xf numFmtId="43" fontId="0" fillId="0" borderId="0" xfId="1" applyFont="1" applyAlignment="1">
      <alignment vertical="center"/>
    </xf>
    <xf numFmtId="168" fontId="0" fillId="0" borderId="0" xfId="0" applyNumberFormat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9" fontId="0" fillId="0" borderId="0" xfId="0" applyNumberFormat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3" fontId="5" fillId="0" borderId="1" xfId="1" quotePrefix="1" applyFont="1" applyBorder="1" applyAlignment="1">
      <alignment horizontal="right" vertical="center"/>
    </xf>
    <xf numFmtId="169" fontId="0" fillId="0" borderId="0" xfId="0" applyNumberFormat="1" applyAlignment="1">
      <alignment vertical="center"/>
    </xf>
    <xf numFmtId="43" fontId="0" fillId="0" borderId="1" xfId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67" fontId="12" fillId="0" borderId="1" xfId="1" applyNumberFormat="1" applyFont="1" applyFill="1" applyBorder="1" applyAlignment="1">
      <alignment horizontal="left" vertical="center"/>
    </xf>
    <xf numFmtId="43" fontId="12" fillId="0" borderId="1" xfId="1" quotePrefix="1" applyFont="1" applyFill="1" applyBorder="1" applyAlignment="1">
      <alignment horizontal="right" vertical="center"/>
    </xf>
    <xf numFmtId="0" fontId="14" fillId="3" borderId="0" xfId="2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165" fontId="11" fillId="0" borderId="2" xfId="0" applyNumberFormat="1" applyFont="1" applyBorder="1" applyAlignment="1">
      <alignment vertical="center" wrapText="1"/>
    </xf>
    <xf numFmtId="165" fontId="11" fillId="0" borderId="3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ore valido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218C6-D7FC-42FA-9588-71993AC7551B}">
  <dimension ref="A1:F39"/>
  <sheetViews>
    <sheetView topLeftCell="A29" zoomScaleNormal="100" workbookViewId="0">
      <selection activeCell="E30" sqref="E30"/>
    </sheetView>
  </sheetViews>
  <sheetFormatPr defaultColWidth="8.7109375" defaultRowHeight="15" x14ac:dyDescent="0.25"/>
  <cols>
    <col min="1" max="1" width="8.7109375" style="8"/>
    <col min="2" max="2" width="54.42578125" style="8" customWidth="1"/>
    <col min="3" max="4" width="15.28515625" style="8" customWidth="1"/>
    <col min="5" max="16384" width="8.7109375" style="8"/>
  </cols>
  <sheetData>
    <row r="1" spans="1:4" ht="32.1" customHeight="1" x14ac:dyDescent="0.25">
      <c r="A1" s="20" t="s">
        <v>74</v>
      </c>
      <c r="C1" s="20"/>
      <c r="D1" s="21" t="s">
        <v>24</v>
      </c>
    </row>
    <row r="2" spans="1:4" ht="57.75" customHeight="1" x14ac:dyDescent="0.25">
      <c r="A2" s="50" t="s">
        <v>55</v>
      </c>
      <c r="B2" s="50"/>
      <c r="C2" s="50"/>
      <c r="D2" s="50"/>
    </row>
    <row r="3" spans="1:4" ht="28.5" customHeight="1" x14ac:dyDescent="0.25">
      <c r="A3" s="49" t="s">
        <v>0</v>
      </c>
      <c r="B3" s="49"/>
      <c r="C3" s="49"/>
      <c r="D3" s="49"/>
    </row>
    <row r="4" spans="1:4" ht="21.75" customHeight="1" x14ac:dyDescent="0.25"/>
    <row r="5" spans="1:4" ht="21" x14ac:dyDescent="0.25">
      <c r="A5" s="53" t="s">
        <v>1</v>
      </c>
      <c r="B5" s="53"/>
      <c r="C5" s="53"/>
      <c r="D5" s="53"/>
    </row>
    <row r="6" spans="1:4" ht="21.75" customHeight="1" x14ac:dyDescent="0.25"/>
    <row r="7" spans="1:4" ht="22.5" customHeight="1" x14ac:dyDescent="0.25">
      <c r="A7" s="60" t="s">
        <v>25</v>
      </c>
      <c r="B7" s="60"/>
      <c r="C7" s="45" t="s">
        <v>23</v>
      </c>
      <c r="D7" s="46"/>
    </row>
    <row r="8" spans="1:4" s="1" customFormat="1" ht="68.25" customHeight="1" x14ac:dyDescent="0.25">
      <c r="A8" s="60"/>
      <c r="B8" s="60"/>
      <c r="C8" s="2" t="s">
        <v>2</v>
      </c>
      <c r="D8" s="2" t="s">
        <v>28</v>
      </c>
    </row>
    <row r="9" spans="1:4" ht="30" x14ac:dyDescent="0.25">
      <c r="A9" s="54">
        <v>0</v>
      </c>
      <c r="B9" s="6" t="s">
        <v>22</v>
      </c>
      <c r="C9" s="11">
        <v>1</v>
      </c>
      <c r="D9" s="12">
        <v>30</v>
      </c>
    </row>
    <row r="10" spans="1:4" ht="30" x14ac:dyDescent="0.25">
      <c r="A10" s="55"/>
      <c r="B10" s="6" t="s">
        <v>68</v>
      </c>
      <c r="C10" s="11">
        <v>1</v>
      </c>
      <c r="D10" s="12">
        <v>7.5</v>
      </c>
    </row>
    <row r="11" spans="1:4" x14ac:dyDescent="0.25">
      <c r="A11" s="51"/>
      <c r="B11" s="52"/>
      <c r="C11" s="52"/>
      <c r="D11" s="52"/>
    </row>
    <row r="12" spans="1:4" x14ac:dyDescent="0.25">
      <c r="A12" s="10">
        <v>1</v>
      </c>
      <c r="B12" s="26" t="s">
        <v>26</v>
      </c>
      <c r="C12" s="4">
        <f>ROUND(D12/$D$9,5)</f>
        <v>0.58533000000000002</v>
      </c>
      <c r="D12" s="5">
        <f>ROUND(34000/1936.27,2)</f>
        <v>17.559999999999999</v>
      </c>
    </row>
    <row r="13" spans="1:4" x14ac:dyDescent="0.25">
      <c r="A13" s="10">
        <v>2</v>
      </c>
      <c r="B13" s="26" t="s">
        <v>67</v>
      </c>
      <c r="C13" s="4">
        <f>ROUND(D13/$D$9,5)</f>
        <v>0.23400000000000001</v>
      </c>
      <c r="D13" s="5">
        <f>ROUND(D12*40%,2)</f>
        <v>7.02</v>
      </c>
    </row>
    <row r="14" spans="1:4" x14ac:dyDescent="0.25">
      <c r="A14" s="14">
        <v>3</v>
      </c>
      <c r="B14" s="26" t="s">
        <v>69</v>
      </c>
      <c r="C14" s="4">
        <f>ROUND(D14/$D$10,5)</f>
        <v>0.93600000000000005</v>
      </c>
      <c r="D14" s="5">
        <f>ROUND(D12*40%,2)</f>
        <v>7.02</v>
      </c>
    </row>
    <row r="15" spans="1:4" x14ac:dyDescent="0.25">
      <c r="A15" s="14">
        <v>4</v>
      </c>
      <c r="B15" s="26" t="s">
        <v>75</v>
      </c>
      <c r="C15" s="37" t="s">
        <v>37</v>
      </c>
      <c r="D15" s="37" t="s">
        <v>37</v>
      </c>
    </row>
    <row r="16" spans="1:4" ht="30" x14ac:dyDescent="0.25">
      <c r="A16" s="56">
        <v>5</v>
      </c>
      <c r="B16" s="26" t="s">
        <v>27</v>
      </c>
      <c r="C16" s="59"/>
      <c r="D16" s="59"/>
    </row>
    <row r="17" spans="1:6" ht="30" x14ac:dyDescent="0.25">
      <c r="A17" s="57"/>
      <c r="B17" s="26" t="s">
        <v>64</v>
      </c>
      <c r="C17" s="4">
        <f>ROUND(D17/$D$9,5)</f>
        <v>5.8533299999999997</v>
      </c>
      <c r="D17" s="5">
        <f>D12*10</f>
        <v>175.6</v>
      </c>
    </row>
    <row r="18" spans="1:6" ht="30" x14ac:dyDescent="0.25">
      <c r="A18" s="57"/>
      <c r="B18" s="26" t="s">
        <v>65</v>
      </c>
      <c r="C18" s="4">
        <f>ROUND(D18/$D$9,5)</f>
        <v>8.7799999999999994</v>
      </c>
      <c r="D18" s="5">
        <f>ROUND(D17*1.5,2)</f>
        <v>263.39999999999998</v>
      </c>
    </row>
    <row r="19" spans="1:6" ht="22.5" customHeight="1" x14ac:dyDescent="0.25">
      <c r="A19" s="58"/>
      <c r="B19" s="26" t="s">
        <v>66</v>
      </c>
      <c r="C19" s="59" t="s">
        <v>56</v>
      </c>
      <c r="D19" s="59"/>
    </row>
    <row r="20" spans="1:6" x14ac:dyDescent="0.25">
      <c r="A20" s="22"/>
      <c r="B20" s="7"/>
      <c r="C20" s="35"/>
      <c r="D20" s="35"/>
    </row>
    <row r="21" spans="1:6" ht="54" customHeight="1" x14ac:dyDescent="0.25">
      <c r="A21" s="48" t="s">
        <v>72</v>
      </c>
      <c r="B21" s="48"/>
      <c r="C21" s="48"/>
      <c r="D21" s="48"/>
      <c r="E21" s="7"/>
      <c r="F21" s="7"/>
    </row>
    <row r="22" spans="1:6" x14ac:dyDescent="0.25">
      <c r="B22" s="7"/>
      <c r="C22" s="29"/>
      <c r="D22" s="30"/>
    </row>
    <row r="23" spans="1:6" x14ac:dyDescent="0.25">
      <c r="B23" s="7"/>
      <c r="C23" s="29"/>
      <c r="D23" s="30"/>
    </row>
    <row r="24" spans="1:6" ht="21" x14ac:dyDescent="0.25">
      <c r="A24" s="53" t="s">
        <v>4</v>
      </c>
      <c r="B24" s="53"/>
      <c r="C24" s="53"/>
      <c r="D24" s="53"/>
    </row>
    <row r="25" spans="1:6" ht="21.75" customHeight="1" x14ac:dyDescent="0.25"/>
    <row r="26" spans="1:6" ht="22.5" customHeight="1" x14ac:dyDescent="0.25">
      <c r="A26" s="60" t="s">
        <v>25</v>
      </c>
      <c r="B26" s="60"/>
      <c r="C26" s="45" t="s">
        <v>23</v>
      </c>
      <c r="D26" s="46"/>
    </row>
    <row r="27" spans="1:6" s="1" customFormat="1" ht="68.25" customHeight="1" x14ac:dyDescent="0.25">
      <c r="A27" s="60"/>
      <c r="B27" s="60"/>
      <c r="C27" s="2" t="s">
        <v>2</v>
      </c>
      <c r="D27" s="2" t="s">
        <v>5</v>
      </c>
    </row>
    <row r="28" spans="1:6" ht="30" x14ac:dyDescent="0.25">
      <c r="A28" s="36">
        <v>0</v>
      </c>
      <c r="B28" s="6" t="s">
        <v>58</v>
      </c>
      <c r="C28" s="11">
        <v>1</v>
      </c>
      <c r="D28" s="12">
        <v>0.6</v>
      </c>
    </row>
    <row r="29" spans="1:6" x14ac:dyDescent="0.25">
      <c r="A29" s="51"/>
      <c r="B29" s="52"/>
      <c r="C29" s="52"/>
      <c r="D29" s="52"/>
    </row>
    <row r="30" spans="1:6" x14ac:dyDescent="0.25">
      <c r="A30" s="14">
        <v>1</v>
      </c>
      <c r="B30" s="26" t="s">
        <v>26</v>
      </c>
      <c r="C30" s="4">
        <f t="shared" ref="C30:C36" si="0">ROUND(D30/$D$28,5)</f>
        <v>0.86667000000000005</v>
      </c>
      <c r="D30" s="5">
        <v>0.52</v>
      </c>
    </row>
    <row r="31" spans="1:6" x14ac:dyDescent="0.25">
      <c r="A31" s="14">
        <v>2</v>
      </c>
      <c r="B31" s="26" t="s">
        <v>67</v>
      </c>
      <c r="C31" s="4">
        <f t="shared" si="0"/>
        <v>0.35</v>
      </c>
      <c r="D31" s="5">
        <f>ROUND(D30*40%,2)</f>
        <v>0.21</v>
      </c>
    </row>
    <row r="32" spans="1:6" x14ac:dyDescent="0.25">
      <c r="A32" s="14">
        <v>3</v>
      </c>
      <c r="B32" s="26" t="s">
        <v>76</v>
      </c>
      <c r="C32" s="4">
        <f t="shared" si="0"/>
        <v>0.35</v>
      </c>
      <c r="D32" s="5">
        <f>ROUND(D30*40%,2)</f>
        <v>0.21</v>
      </c>
    </row>
    <row r="33" spans="1:4" x14ac:dyDescent="0.25">
      <c r="A33" s="14">
        <v>4</v>
      </c>
      <c r="B33" s="26" t="s">
        <v>57</v>
      </c>
      <c r="C33" s="4">
        <f t="shared" si="0"/>
        <v>0.43332999999999999</v>
      </c>
      <c r="D33" s="5">
        <f>ROUND(D30*50%,2)</f>
        <v>0.26</v>
      </c>
    </row>
    <row r="34" spans="1:4" ht="30" x14ac:dyDescent="0.25">
      <c r="A34" s="10">
        <v>5</v>
      </c>
      <c r="B34" s="26" t="s">
        <v>61</v>
      </c>
      <c r="C34" s="4">
        <f t="shared" si="0"/>
        <v>0.35</v>
      </c>
      <c r="D34" s="5">
        <f>ROUND(D30*40%,2)</f>
        <v>0.21</v>
      </c>
    </row>
    <row r="35" spans="1:4" ht="45" x14ac:dyDescent="0.25">
      <c r="A35" s="10">
        <v>6</v>
      </c>
      <c r="B35" s="26" t="s">
        <v>62</v>
      </c>
      <c r="C35" s="4">
        <f t="shared" si="0"/>
        <v>0.13333</v>
      </c>
      <c r="D35" s="5">
        <f>ROUND(D30*15%,2)</f>
        <v>0.08</v>
      </c>
    </row>
    <row r="36" spans="1:4" ht="30" x14ac:dyDescent="0.25">
      <c r="A36" s="10">
        <v>7</v>
      </c>
      <c r="B36" s="26" t="s">
        <v>63</v>
      </c>
      <c r="C36" s="4">
        <f t="shared" si="0"/>
        <v>0.16667000000000001</v>
      </c>
      <c r="D36" s="5">
        <f>ROUND(D30*20%,2)</f>
        <v>0.1</v>
      </c>
    </row>
    <row r="38" spans="1:4" x14ac:dyDescent="0.25">
      <c r="A38" s="47" t="s">
        <v>70</v>
      </c>
      <c r="B38" s="47"/>
      <c r="C38" s="47"/>
      <c r="D38" s="47"/>
    </row>
    <row r="39" spans="1:4" ht="27.6" customHeight="1" x14ac:dyDescent="0.25">
      <c r="A39" s="48" t="s">
        <v>71</v>
      </c>
      <c r="B39" s="48"/>
      <c r="C39" s="48"/>
      <c r="D39" s="48"/>
    </row>
  </sheetData>
  <mergeCells count="17">
    <mergeCell ref="A26:B27"/>
    <mergeCell ref="C26:D26"/>
    <mergeCell ref="A38:D38"/>
    <mergeCell ref="A39:D39"/>
    <mergeCell ref="A3:D3"/>
    <mergeCell ref="A2:D2"/>
    <mergeCell ref="A11:D11"/>
    <mergeCell ref="A5:D5"/>
    <mergeCell ref="A9:A10"/>
    <mergeCell ref="A21:D21"/>
    <mergeCell ref="A29:D29"/>
    <mergeCell ref="A16:A19"/>
    <mergeCell ref="C16:D16"/>
    <mergeCell ref="C19:D19"/>
    <mergeCell ref="A24:D24"/>
    <mergeCell ref="C7:D7"/>
    <mergeCell ref="A7:B8"/>
  </mergeCells>
  <printOptions horizontalCentered="1"/>
  <pageMargins left="0.43307086614173229" right="0.43307086614173229" top="0.74803149606299213" bottom="0.74803149606299213" header="0.31496062992125984" footer="0.31496062992125984"/>
  <pageSetup paperSize="9" fitToHeight="99" orientation="portrait" r:id="rId1"/>
  <headerFooter>
    <oddHeader>&amp;R&amp;"Arial,Normale"&amp;14&amp;UAllegato  A</oddHeader>
  </headerFooter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3E936-EA79-4E2B-A80C-BCA1AC01A08E}">
  <dimension ref="A1:I31"/>
  <sheetViews>
    <sheetView tabSelected="1" zoomScaleNormal="100" workbookViewId="0">
      <selection activeCell="B24" sqref="B24"/>
    </sheetView>
  </sheetViews>
  <sheetFormatPr defaultColWidth="9.140625" defaultRowHeight="15" x14ac:dyDescent="0.25"/>
  <cols>
    <col min="1" max="1" width="7.140625" style="8" customWidth="1"/>
    <col min="2" max="2" width="60.42578125" style="8" customWidth="1"/>
    <col min="3" max="7" width="11.7109375" style="8" customWidth="1"/>
    <col min="8" max="9" width="10" style="8" bestFit="1" customWidth="1"/>
    <col min="10" max="16384" width="9.140625" style="8"/>
  </cols>
  <sheetData>
    <row r="1" spans="1:9" ht="32.1" customHeight="1" x14ac:dyDescent="0.25">
      <c r="A1" s="20" t="str">
        <f>Occupazione!A1</f>
        <v>COMUNE DI PORTE (TO)</v>
      </c>
      <c r="C1" s="20"/>
      <c r="D1" s="20"/>
      <c r="E1" s="20"/>
      <c r="F1" s="20"/>
      <c r="G1" s="21" t="s">
        <v>24</v>
      </c>
    </row>
    <row r="2" spans="1:9" ht="57.75" customHeight="1" x14ac:dyDescent="0.25">
      <c r="A2" s="50" t="s">
        <v>29</v>
      </c>
      <c r="B2" s="50"/>
      <c r="C2" s="50"/>
      <c r="D2" s="50"/>
      <c r="E2" s="50"/>
      <c r="F2" s="50"/>
      <c r="G2" s="50"/>
    </row>
    <row r="3" spans="1:9" ht="21" x14ac:dyDescent="0.25">
      <c r="A3" s="53" t="s">
        <v>6</v>
      </c>
      <c r="B3" s="53"/>
      <c r="C3" s="53"/>
      <c r="D3" s="53"/>
      <c r="E3" s="53"/>
      <c r="F3" s="53"/>
      <c r="G3" s="53"/>
    </row>
    <row r="4" spans="1:9" x14ac:dyDescent="0.25">
      <c r="C4" s="9"/>
      <c r="D4" s="7"/>
      <c r="E4" s="7"/>
      <c r="F4" s="9"/>
      <c r="G4" s="7"/>
    </row>
    <row r="5" spans="1:9" s="15" customFormat="1" x14ac:dyDescent="0.25">
      <c r="A5" s="15" t="s">
        <v>30</v>
      </c>
      <c r="C5" s="16">
        <v>30</v>
      </c>
      <c r="D5" s="17"/>
      <c r="E5" s="17"/>
      <c r="F5" s="16"/>
      <c r="G5" s="17"/>
    </row>
    <row r="6" spans="1:9" s="15" customFormat="1" x14ac:dyDescent="0.25">
      <c r="A6" s="15" t="s">
        <v>31</v>
      </c>
      <c r="C6" s="18">
        <v>0.6</v>
      </c>
      <c r="D6" s="17"/>
      <c r="E6" s="17"/>
      <c r="F6" s="18"/>
      <c r="G6" s="17"/>
    </row>
    <row r="8" spans="1:9" s="1" customFormat="1" ht="90" x14ac:dyDescent="0.25">
      <c r="A8" s="60" t="s">
        <v>3</v>
      </c>
      <c r="B8" s="60"/>
      <c r="C8" s="2" t="s">
        <v>7</v>
      </c>
      <c r="D8" s="2" t="s">
        <v>8</v>
      </c>
      <c r="E8" s="2" t="s">
        <v>32</v>
      </c>
      <c r="F8" s="2" t="s">
        <v>9</v>
      </c>
      <c r="G8" s="2" t="s">
        <v>10</v>
      </c>
    </row>
    <row r="9" spans="1:9" x14ac:dyDescent="0.25">
      <c r="A9" s="61">
        <v>1</v>
      </c>
      <c r="B9" s="3" t="s">
        <v>38</v>
      </c>
      <c r="C9" s="62"/>
      <c r="D9" s="63"/>
      <c r="E9" s="63"/>
      <c r="F9" s="63"/>
      <c r="G9" s="64"/>
    </row>
    <row r="10" spans="1:9" x14ac:dyDescent="0.25">
      <c r="A10" s="61"/>
      <c r="B10" s="3" t="s">
        <v>33</v>
      </c>
      <c r="C10" s="4">
        <f>ROUND(D10/$C$5,5)</f>
        <v>0.37867000000000001</v>
      </c>
      <c r="D10" s="5">
        <v>11.36</v>
      </c>
      <c r="E10" s="5">
        <f>ROUND(D10/10,2)</f>
        <v>1.1399999999999999</v>
      </c>
      <c r="F10" s="4">
        <f>ROUND(G10/$C$6,5)</f>
        <v>6.6669999999999993E-2</v>
      </c>
      <c r="G10" s="5">
        <f>ROUND(E10/30,2)</f>
        <v>0.04</v>
      </c>
      <c r="H10" s="28"/>
      <c r="I10" s="28"/>
    </row>
    <row r="11" spans="1:9" x14ac:dyDescent="0.25">
      <c r="A11" s="61"/>
      <c r="B11" s="3" t="s">
        <v>78</v>
      </c>
      <c r="C11" s="4">
        <f>ROUND(D11/$C$5,5)</f>
        <v>0.56799999999999995</v>
      </c>
      <c r="D11" s="5">
        <v>17.04</v>
      </c>
      <c r="E11" s="5">
        <f>ROUND(D11/10,2)</f>
        <v>1.7</v>
      </c>
      <c r="F11" s="4">
        <f>ROUND(G11/$C$6,5)</f>
        <v>0.1</v>
      </c>
      <c r="G11" s="5">
        <f>ROUND(E11/30,2)</f>
        <v>0.06</v>
      </c>
    </row>
    <row r="12" spans="1:9" x14ac:dyDescent="0.25">
      <c r="A12" s="61"/>
      <c r="B12" s="3" t="s">
        <v>34</v>
      </c>
      <c r="C12" s="4">
        <f>ROUND(D12/$C$5,5)</f>
        <v>0.75732999999999995</v>
      </c>
      <c r="D12" s="5">
        <v>22.72</v>
      </c>
      <c r="E12" s="5">
        <f>ROUND(D12/10,2)</f>
        <v>2.27</v>
      </c>
      <c r="F12" s="4">
        <f>ROUND(G12/$C$6,5)</f>
        <v>0.13333</v>
      </c>
      <c r="G12" s="5">
        <f>ROUND(E12/30,2)</f>
        <v>0.08</v>
      </c>
    </row>
    <row r="13" spans="1:9" x14ac:dyDescent="0.25">
      <c r="A13" s="61">
        <v>2</v>
      </c>
      <c r="B13" s="3" t="s">
        <v>39</v>
      </c>
      <c r="C13" s="62"/>
      <c r="D13" s="63"/>
      <c r="E13" s="63"/>
      <c r="F13" s="63"/>
      <c r="G13" s="64"/>
    </row>
    <row r="14" spans="1:9" x14ac:dyDescent="0.25">
      <c r="A14" s="61"/>
      <c r="B14" s="3" t="s">
        <v>33</v>
      </c>
      <c r="C14" s="4">
        <f>ROUND(D14/$C$5,5)</f>
        <v>0.75732999999999995</v>
      </c>
      <c r="D14" s="5">
        <v>22.72</v>
      </c>
      <c r="E14" s="5">
        <f>ROUND(D14/10,2)</f>
        <v>2.27</v>
      </c>
      <c r="F14" s="4">
        <f>ROUND(G14/$C$6,5)</f>
        <v>0.13333</v>
      </c>
      <c r="G14" s="5">
        <f>ROUND(E14/30,2)</f>
        <v>0.08</v>
      </c>
    </row>
    <row r="15" spans="1:9" x14ac:dyDescent="0.25">
      <c r="A15" s="61"/>
      <c r="B15" s="3" t="s">
        <v>78</v>
      </c>
      <c r="C15" s="4">
        <f>ROUND(D15/$C$5,5)</f>
        <v>0.94699999999999995</v>
      </c>
      <c r="D15" s="5">
        <v>28.41</v>
      </c>
      <c r="E15" s="5">
        <f>ROUND(D15/10,2)</f>
        <v>2.84</v>
      </c>
      <c r="F15" s="4">
        <f>ROUND(G15/$C$6,5)</f>
        <v>0.15</v>
      </c>
      <c r="G15" s="5">
        <f>ROUND(E15/30,2)</f>
        <v>0.09</v>
      </c>
    </row>
    <row r="16" spans="1:9" x14ac:dyDescent="0.25">
      <c r="A16" s="61"/>
      <c r="B16" s="3" t="s">
        <v>34</v>
      </c>
      <c r="C16" s="4">
        <f>ROUND(D16/$C$5,5)</f>
        <v>1.1363300000000001</v>
      </c>
      <c r="D16" s="5">
        <v>34.090000000000003</v>
      </c>
      <c r="E16" s="5">
        <f>ROUND(D16/10,2)</f>
        <v>3.41</v>
      </c>
      <c r="F16" s="4">
        <f>ROUND(G16/$C$6,5)</f>
        <v>0.18332999999999999</v>
      </c>
      <c r="G16" s="5">
        <f>ROUND(E16/30,2)</f>
        <v>0.11</v>
      </c>
    </row>
    <row r="17" spans="1:8" ht="30" x14ac:dyDescent="0.25">
      <c r="A17" s="61">
        <v>3</v>
      </c>
      <c r="B17" s="3" t="s">
        <v>35</v>
      </c>
      <c r="C17" s="62"/>
      <c r="D17" s="63"/>
      <c r="E17" s="63"/>
      <c r="F17" s="63"/>
      <c r="G17" s="64"/>
    </row>
    <row r="18" spans="1:8" x14ac:dyDescent="0.25">
      <c r="A18" s="61"/>
      <c r="B18" s="3" t="s">
        <v>33</v>
      </c>
      <c r="C18" s="4">
        <f>ROUND(D18/$C$5,5)</f>
        <v>1.1016699999999999</v>
      </c>
      <c r="D18" s="5">
        <v>33.049999999999997</v>
      </c>
      <c r="E18" s="5">
        <f>ROUND(D18/10,2)</f>
        <v>3.31</v>
      </c>
      <c r="F18" s="4">
        <f>ROUND(G18/$C$6,5)</f>
        <v>0.18332999999999999</v>
      </c>
      <c r="G18" s="5">
        <f>ROUND(E18/30,2)</f>
        <v>0.11</v>
      </c>
    </row>
    <row r="19" spans="1:8" x14ac:dyDescent="0.25">
      <c r="A19" s="61"/>
      <c r="B19" s="3" t="s">
        <v>78</v>
      </c>
      <c r="C19" s="4">
        <f t="shared" ref="C19:C25" si="0">ROUND(D19/$C$5,5)</f>
        <v>1.6526700000000001</v>
      </c>
      <c r="D19" s="5">
        <f>ROUND(D18*1.5,2)</f>
        <v>49.58</v>
      </c>
      <c r="E19" s="5">
        <f>ROUND(D19/10,2)</f>
        <v>4.96</v>
      </c>
      <c r="F19" s="4">
        <f t="shared" ref="F19:F27" si="1">ROUND(G19/$C$6,5)</f>
        <v>0.28333000000000003</v>
      </c>
      <c r="G19" s="5">
        <f>ROUND(E19/30,2)</f>
        <v>0.17</v>
      </c>
    </row>
    <row r="20" spans="1:8" x14ac:dyDescent="0.25">
      <c r="A20" s="61"/>
      <c r="B20" s="3" t="s">
        <v>34</v>
      </c>
      <c r="C20" s="4">
        <f t="shared" si="0"/>
        <v>2.2033299999999998</v>
      </c>
      <c r="D20" s="5">
        <f>ROUND(D18*2,2)</f>
        <v>66.099999999999994</v>
      </c>
      <c r="E20" s="5">
        <f>ROUND(D20/10,2)</f>
        <v>6.61</v>
      </c>
      <c r="F20" s="4">
        <f t="shared" si="1"/>
        <v>0.36667</v>
      </c>
      <c r="G20" s="5">
        <f>ROUND(E20/30,2)</f>
        <v>0.22</v>
      </c>
    </row>
    <row r="21" spans="1:8" ht="30" x14ac:dyDescent="0.25">
      <c r="A21" s="10">
        <v>4</v>
      </c>
      <c r="B21" s="3" t="s">
        <v>46</v>
      </c>
      <c r="C21" s="19" t="s">
        <v>37</v>
      </c>
      <c r="D21" s="19" t="s">
        <v>37</v>
      </c>
      <c r="E21" s="19" t="s">
        <v>37</v>
      </c>
      <c r="F21" s="4">
        <f t="shared" si="1"/>
        <v>3.45</v>
      </c>
      <c r="G21" s="5">
        <v>2.0699999999999998</v>
      </c>
    </row>
    <row r="22" spans="1:8" ht="30" x14ac:dyDescent="0.25">
      <c r="A22" s="61">
        <v>5</v>
      </c>
      <c r="B22" s="3" t="s">
        <v>36</v>
      </c>
      <c r="C22" s="62"/>
      <c r="D22" s="63"/>
      <c r="E22" s="63"/>
      <c r="F22" s="63"/>
      <c r="G22" s="64"/>
    </row>
    <row r="23" spans="1:8" x14ac:dyDescent="0.25">
      <c r="A23" s="61"/>
      <c r="B23" s="3" t="s">
        <v>33</v>
      </c>
      <c r="C23" s="4">
        <f t="shared" si="0"/>
        <v>7.5733300000000003</v>
      </c>
      <c r="D23" s="5">
        <f>ROUND(E23*10,2)</f>
        <v>227.2</v>
      </c>
      <c r="E23" s="5">
        <f>11.36*2</f>
        <v>22.72</v>
      </c>
      <c r="F23" s="4">
        <f t="shared" si="1"/>
        <v>1.26667</v>
      </c>
      <c r="G23" s="5">
        <f>ROUND(E23/30,2)</f>
        <v>0.76</v>
      </c>
    </row>
    <row r="24" spans="1:8" x14ac:dyDescent="0.25">
      <c r="A24" s="61"/>
      <c r="B24" s="3" t="s">
        <v>78</v>
      </c>
      <c r="C24" s="4">
        <f t="shared" si="0"/>
        <v>11.36</v>
      </c>
      <c r="D24" s="5">
        <f>ROUND(E24*10,2)</f>
        <v>340.8</v>
      </c>
      <c r="E24" s="5">
        <f>ROUND(E23*1.5,2)</f>
        <v>34.08</v>
      </c>
      <c r="F24" s="4">
        <f t="shared" si="1"/>
        <v>1.9</v>
      </c>
      <c r="G24" s="5">
        <f>ROUND(E24/30,2)</f>
        <v>1.1399999999999999</v>
      </c>
    </row>
    <row r="25" spans="1:8" x14ac:dyDescent="0.25">
      <c r="A25" s="61"/>
      <c r="B25" s="3" t="s">
        <v>34</v>
      </c>
      <c r="C25" s="4">
        <f t="shared" si="0"/>
        <v>15.14667</v>
      </c>
      <c r="D25" s="5">
        <f>ROUND(E25*10,2)</f>
        <v>454.4</v>
      </c>
      <c r="E25" s="5">
        <f>ROUND(E23*2,2)</f>
        <v>45.44</v>
      </c>
      <c r="F25" s="4">
        <f t="shared" si="1"/>
        <v>2.51667</v>
      </c>
      <c r="G25" s="5">
        <f>ROUND(E25/30,2)</f>
        <v>1.51</v>
      </c>
    </row>
    <row r="26" spans="1:8" ht="60" x14ac:dyDescent="0.25">
      <c r="A26" s="10">
        <v>6</v>
      </c>
      <c r="B26" s="3" t="s">
        <v>45</v>
      </c>
      <c r="C26" s="19" t="s">
        <v>37</v>
      </c>
      <c r="D26" s="19" t="s">
        <v>37</v>
      </c>
      <c r="E26" s="19" t="s">
        <v>37</v>
      </c>
      <c r="F26" s="4">
        <f t="shared" si="1"/>
        <v>1.5</v>
      </c>
      <c r="G26" s="5">
        <f>C6*1.5</f>
        <v>0.89999999999999991</v>
      </c>
    </row>
    <row r="27" spans="1:8" ht="30" x14ac:dyDescent="0.25">
      <c r="A27" s="10">
        <v>7</v>
      </c>
      <c r="B27" s="3" t="s">
        <v>40</v>
      </c>
      <c r="C27" s="19" t="s">
        <v>37</v>
      </c>
      <c r="D27" s="19" t="s">
        <v>37</v>
      </c>
      <c r="E27" s="19" t="s">
        <v>37</v>
      </c>
      <c r="F27" s="4">
        <f t="shared" si="1"/>
        <v>1.5</v>
      </c>
      <c r="G27" s="5">
        <f>C6*1.5</f>
        <v>0.89999999999999991</v>
      </c>
    </row>
    <row r="28" spans="1:8" ht="30" x14ac:dyDescent="0.25">
      <c r="A28" s="10">
        <v>8</v>
      </c>
      <c r="B28" s="3" t="s">
        <v>41</v>
      </c>
      <c r="C28" s="4">
        <f>ROUND(D28/$C$5,5)</f>
        <v>1.6526700000000001</v>
      </c>
      <c r="D28" s="5">
        <v>49.58</v>
      </c>
      <c r="E28" s="19" t="s">
        <v>37</v>
      </c>
      <c r="F28" s="19" t="s">
        <v>37</v>
      </c>
      <c r="G28" s="19" t="s">
        <v>37</v>
      </c>
    </row>
    <row r="29" spans="1:8" ht="30" x14ac:dyDescent="0.25">
      <c r="A29" s="10">
        <v>9</v>
      </c>
      <c r="B29" s="3" t="s">
        <v>42</v>
      </c>
      <c r="C29" s="4">
        <f>ROUND(D29/$C$5,5)</f>
        <v>2.4790000000000001</v>
      </c>
      <c r="D29" s="5">
        <v>74.37</v>
      </c>
      <c r="E29" s="19" t="s">
        <v>37</v>
      </c>
      <c r="F29" s="19" t="s">
        <v>37</v>
      </c>
      <c r="G29" s="19" t="s">
        <v>37</v>
      </c>
    </row>
    <row r="30" spans="1:8" ht="75" x14ac:dyDescent="0.25">
      <c r="A30" s="10">
        <v>11</v>
      </c>
      <c r="B30" s="3" t="s">
        <v>43</v>
      </c>
      <c r="C30" s="19" t="s">
        <v>37</v>
      </c>
      <c r="D30" s="19" t="s">
        <v>37</v>
      </c>
      <c r="E30" s="19" t="s">
        <v>37</v>
      </c>
      <c r="F30" s="4">
        <f>ROUND(G30/$C$6,5)</f>
        <v>1.5</v>
      </c>
      <c r="G30" s="5">
        <f>C6*1.5</f>
        <v>0.89999999999999991</v>
      </c>
    </row>
    <row r="31" spans="1:8" ht="23.25" customHeight="1" x14ac:dyDescent="0.25">
      <c r="A31" s="10">
        <v>12</v>
      </c>
      <c r="B31" s="3" t="s">
        <v>44</v>
      </c>
      <c r="C31" s="19" t="s">
        <v>37</v>
      </c>
      <c r="D31" s="19" t="s">
        <v>37</v>
      </c>
      <c r="E31" s="19" t="s">
        <v>37</v>
      </c>
      <c r="F31" s="4">
        <f>ROUND(G31/$C$6,5)</f>
        <v>0.75</v>
      </c>
      <c r="G31" s="39">
        <f>G30/2</f>
        <v>0.44999999999999996</v>
      </c>
      <c r="H31" s="38"/>
    </row>
  </sheetData>
  <mergeCells count="11">
    <mergeCell ref="A8:B8"/>
    <mergeCell ref="A2:G2"/>
    <mergeCell ref="A3:G3"/>
    <mergeCell ref="A17:A20"/>
    <mergeCell ref="A22:A25"/>
    <mergeCell ref="A9:A12"/>
    <mergeCell ref="A13:A16"/>
    <mergeCell ref="C9:G9"/>
    <mergeCell ref="C13:G13"/>
    <mergeCell ref="C17:G17"/>
    <mergeCell ref="C22:G2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&amp;R&amp;"Arial,Normale"&amp;14&amp;UAllegato  B&amp;11&amp;U  (parte 1)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FBDEC-F2E6-4A8D-B9DA-6AB8E7D2B553}">
  <sheetPr>
    <pageSetUpPr fitToPage="1"/>
  </sheetPr>
  <dimension ref="A1:I25"/>
  <sheetViews>
    <sheetView workbookViewId="0">
      <selection activeCell="M29" sqref="M29"/>
    </sheetView>
  </sheetViews>
  <sheetFormatPr defaultColWidth="9.140625" defaultRowHeight="15" x14ac:dyDescent="0.25"/>
  <cols>
    <col min="1" max="1" width="7.42578125" style="22" customWidth="1"/>
    <col min="2" max="2" width="13.28515625" style="8" customWidth="1"/>
    <col min="3" max="6" width="9.140625" style="8"/>
    <col min="7" max="7" width="9" style="8" customWidth="1"/>
    <col min="8" max="9" width="15" style="8" customWidth="1"/>
    <col min="10" max="16384" width="9.140625" style="8"/>
  </cols>
  <sheetData>
    <row r="1" spans="1:9" ht="32.1" customHeight="1" x14ac:dyDescent="0.25">
      <c r="A1" s="20" t="str">
        <f>Occupazione!A1</f>
        <v>COMUNE DI PORTE (TO)</v>
      </c>
      <c r="C1" s="20"/>
      <c r="D1" s="20"/>
      <c r="E1" s="20"/>
      <c r="I1" s="21" t="s">
        <v>24</v>
      </c>
    </row>
    <row r="2" spans="1:9" ht="66.599999999999994" customHeight="1" x14ac:dyDescent="0.25">
      <c r="A2" s="50" t="s">
        <v>47</v>
      </c>
      <c r="B2" s="50"/>
      <c r="C2" s="50"/>
      <c r="D2" s="50"/>
      <c r="E2" s="50"/>
      <c r="F2" s="50"/>
      <c r="G2" s="50"/>
      <c r="H2" s="50"/>
      <c r="I2" s="50"/>
    </row>
    <row r="3" spans="1:9" ht="21" x14ac:dyDescent="0.25">
      <c r="A3" s="53" t="s">
        <v>11</v>
      </c>
      <c r="B3" s="53"/>
      <c r="C3" s="53"/>
      <c r="D3" s="53"/>
      <c r="E3" s="53"/>
      <c r="F3" s="53"/>
      <c r="G3" s="53"/>
      <c r="H3" s="53"/>
      <c r="I3" s="53"/>
    </row>
    <row r="4" spans="1:9" ht="21.95" customHeight="1" x14ac:dyDescent="0.25"/>
    <row r="5" spans="1:9" s="15" customFormat="1" ht="24" customHeight="1" x14ac:dyDescent="0.25">
      <c r="A5" s="68" t="s">
        <v>53</v>
      </c>
      <c r="B5" s="68"/>
      <c r="C5" s="68"/>
      <c r="D5" s="68"/>
      <c r="E5" s="68"/>
      <c r="F5" s="70">
        <v>0.6</v>
      </c>
      <c r="G5" s="71"/>
    </row>
    <row r="6" spans="1:9" x14ac:dyDescent="0.25">
      <c r="C6" s="22"/>
      <c r="D6" s="22"/>
    </row>
    <row r="8" spans="1:9" s="15" customFormat="1" ht="30" customHeight="1" x14ac:dyDescent="0.25">
      <c r="A8" s="13">
        <v>1</v>
      </c>
      <c r="B8" s="69" t="s">
        <v>12</v>
      </c>
      <c r="C8" s="69"/>
      <c r="D8" s="69"/>
      <c r="E8" s="69"/>
      <c r="F8" s="69"/>
      <c r="G8" s="69"/>
      <c r="H8" s="69"/>
      <c r="I8" s="23">
        <f>ROUND(I12/F5/10,5)</f>
        <v>0.17166999999999999</v>
      </c>
    </row>
    <row r="11" spans="1:9" ht="38.25" customHeight="1" x14ac:dyDescent="0.25">
      <c r="A11" s="61">
        <v>2</v>
      </c>
      <c r="B11" s="65" t="s">
        <v>48</v>
      </c>
      <c r="C11" s="66"/>
      <c r="D11" s="66"/>
      <c r="E11" s="66"/>
      <c r="F11" s="66"/>
      <c r="G11" s="66"/>
      <c r="H11" s="67"/>
      <c r="I11" s="24" t="s">
        <v>54</v>
      </c>
    </row>
    <row r="12" spans="1:9" ht="38.25" customHeight="1" x14ac:dyDescent="0.25">
      <c r="A12" s="61"/>
      <c r="B12" s="65" t="s">
        <v>49</v>
      </c>
      <c r="C12" s="66"/>
      <c r="D12" s="66"/>
      <c r="E12" s="66"/>
      <c r="F12" s="66"/>
      <c r="G12" s="66"/>
      <c r="H12" s="67"/>
      <c r="I12" s="25">
        <v>1.03</v>
      </c>
    </row>
    <row r="13" spans="1:9" ht="38.25" customHeight="1" x14ac:dyDescent="0.25">
      <c r="A13" s="61"/>
      <c r="B13" s="65" t="s">
        <v>50</v>
      </c>
      <c r="C13" s="66"/>
      <c r="D13" s="66"/>
      <c r="E13" s="66"/>
      <c r="F13" s="66"/>
      <c r="G13" s="66"/>
      <c r="H13" s="67"/>
      <c r="I13" s="25">
        <v>0.31</v>
      </c>
    </row>
    <row r="14" spans="1:9" x14ac:dyDescent="0.25">
      <c r="B14" s="22"/>
      <c r="C14" s="22"/>
      <c r="D14" s="22"/>
      <c r="E14" s="22"/>
      <c r="F14" s="22"/>
      <c r="G14" s="22"/>
      <c r="H14" s="22"/>
    </row>
    <row r="15" spans="1:9" x14ac:dyDescent="0.25">
      <c r="B15" s="22"/>
      <c r="C15" s="22"/>
      <c r="D15" s="22"/>
      <c r="E15" s="22"/>
      <c r="F15" s="22"/>
      <c r="G15" s="22"/>
      <c r="H15" s="22"/>
    </row>
    <row r="16" spans="1:9" x14ac:dyDescent="0.25">
      <c r="B16" s="22"/>
      <c r="C16" s="22"/>
      <c r="D16" s="22"/>
      <c r="E16" s="22"/>
      <c r="F16" s="22"/>
      <c r="G16" s="22"/>
      <c r="H16" s="22"/>
      <c r="I16" s="22"/>
    </row>
    <row r="17" spans="1:9" ht="24" customHeight="1" x14ac:dyDescent="0.25">
      <c r="A17" s="10" t="s">
        <v>13</v>
      </c>
      <c r="B17" s="73" t="s">
        <v>15</v>
      </c>
      <c r="C17" s="73"/>
      <c r="D17" s="73"/>
      <c r="E17" s="73"/>
      <c r="F17" s="73"/>
      <c r="G17" s="73"/>
      <c r="H17" s="73"/>
      <c r="I17" s="32">
        <v>0.5</v>
      </c>
    </row>
    <row r="18" spans="1:9" x14ac:dyDescent="0.25">
      <c r="B18" s="22"/>
      <c r="C18" s="22"/>
      <c r="D18" s="22"/>
      <c r="E18" s="22"/>
      <c r="F18" s="22"/>
      <c r="G18" s="22"/>
      <c r="H18" s="22"/>
      <c r="I18" s="22"/>
    </row>
    <row r="19" spans="1:9" ht="32.1" customHeight="1" x14ac:dyDescent="0.25">
      <c r="A19" s="10" t="s">
        <v>14</v>
      </c>
      <c r="B19" s="73" t="s">
        <v>17</v>
      </c>
      <c r="C19" s="73"/>
      <c r="D19" s="73"/>
      <c r="E19" s="73"/>
      <c r="F19" s="73"/>
      <c r="G19" s="73"/>
      <c r="H19" s="73"/>
      <c r="I19" s="32">
        <v>1</v>
      </c>
    </row>
    <row r="20" spans="1:9" x14ac:dyDescent="0.25">
      <c r="B20" s="22"/>
      <c r="C20" s="22"/>
      <c r="D20" s="22"/>
      <c r="E20" s="22"/>
      <c r="F20" s="22"/>
      <c r="G20" s="22"/>
      <c r="H20" s="22"/>
      <c r="I20" s="22"/>
    </row>
    <row r="21" spans="1:9" ht="32.1" customHeight="1" x14ac:dyDescent="0.25">
      <c r="A21" s="10" t="s">
        <v>16</v>
      </c>
      <c r="B21" s="73" t="s">
        <v>18</v>
      </c>
      <c r="C21" s="73"/>
      <c r="D21" s="73"/>
      <c r="E21" s="73"/>
      <c r="F21" s="73"/>
      <c r="G21" s="73"/>
      <c r="H21" s="73"/>
      <c r="I21" s="32">
        <v>1</v>
      </c>
    </row>
    <row r="22" spans="1:9" x14ac:dyDescent="0.25">
      <c r="B22" s="33"/>
      <c r="C22" s="33"/>
      <c r="D22" s="33"/>
      <c r="E22" s="33"/>
      <c r="F22" s="33"/>
      <c r="G22" s="33"/>
      <c r="H22" s="33"/>
      <c r="I22" s="34"/>
    </row>
    <row r="23" spans="1:9" x14ac:dyDescent="0.25">
      <c r="B23" s="49"/>
      <c r="C23" s="49"/>
      <c r="D23" s="49"/>
      <c r="E23" s="49"/>
      <c r="F23" s="49"/>
      <c r="G23" s="49"/>
      <c r="H23" s="49"/>
    </row>
    <row r="25" spans="1:9" ht="65.25" customHeight="1" x14ac:dyDescent="0.25">
      <c r="A25" s="72" t="s">
        <v>77</v>
      </c>
      <c r="B25" s="72"/>
      <c r="C25" s="72"/>
      <c r="D25" s="72"/>
      <c r="E25" s="72"/>
      <c r="F25" s="72"/>
      <c r="G25" s="72"/>
      <c r="H25" s="72"/>
      <c r="I25" s="72"/>
    </row>
  </sheetData>
  <mergeCells count="14">
    <mergeCell ref="A25:I25"/>
    <mergeCell ref="B17:H17"/>
    <mergeCell ref="B19:H19"/>
    <mergeCell ref="B21:H21"/>
    <mergeCell ref="B23:H23"/>
    <mergeCell ref="A2:I2"/>
    <mergeCell ref="A3:I3"/>
    <mergeCell ref="B11:H11"/>
    <mergeCell ref="B12:H12"/>
    <mergeCell ref="B13:H13"/>
    <mergeCell ref="A5:E5"/>
    <mergeCell ref="B8:H8"/>
    <mergeCell ref="A11:A13"/>
    <mergeCell ref="F5:G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5" fitToHeight="99" orientation="portrait" r:id="rId1"/>
  <headerFooter>
    <oddHeader>&amp;R&amp;"Arial,Normale"&amp;14&amp;UAllegato  B&amp;U &amp;"-,Normale"&amp;11 &amp;"Arial,Normale"(parte 2)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86F2D-6EFC-4585-94FB-5B5B1F35EBA4}">
  <sheetPr>
    <pageSetUpPr fitToPage="1"/>
  </sheetPr>
  <dimension ref="A1:E18"/>
  <sheetViews>
    <sheetView workbookViewId="0">
      <selection activeCell="E1" sqref="E1"/>
    </sheetView>
  </sheetViews>
  <sheetFormatPr defaultColWidth="9.140625" defaultRowHeight="15" x14ac:dyDescent="0.25"/>
  <cols>
    <col min="1" max="1" width="9.140625" style="8"/>
    <col min="2" max="2" width="36.85546875" style="8" customWidth="1"/>
    <col min="3" max="5" width="11.140625" style="8" customWidth="1"/>
    <col min="6" max="16384" width="9.140625" style="8"/>
  </cols>
  <sheetData>
    <row r="1" spans="1:5" ht="32.1" customHeight="1" x14ac:dyDescent="0.25">
      <c r="A1" s="20" t="str">
        <f>Occupazione!A1</f>
        <v>COMUNE DI PORTE (TO)</v>
      </c>
      <c r="C1" s="20"/>
      <c r="D1" s="20"/>
      <c r="E1" s="44" t="s">
        <v>24</v>
      </c>
    </row>
    <row r="2" spans="1:5" ht="57.75" customHeight="1" x14ac:dyDescent="0.25">
      <c r="A2" s="50" t="s">
        <v>59</v>
      </c>
      <c r="B2" s="50"/>
      <c r="C2" s="50"/>
      <c r="D2" s="50"/>
      <c r="E2" s="50"/>
    </row>
    <row r="3" spans="1:5" x14ac:dyDescent="0.25">
      <c r="C3" s="9"/>
      <c r="D3" s="7"/>
      <c r="E3" s="9"/>
    </row>
    <row r="4" spans="1:5" ht="21" x14ac:dyDescent="0.25">
      <c r="A4" s="53" t="s">
        <v>19</v>
      </c>
      <c r="B4" s="53"/>
      <c r="C4" s="53"/>
      <c r="D4" s="53"/>
      <c r="E4" s="53"/>
    </row>
    <row r="5" spans="1:5" x14ac:dyDescent="0.25">
      <c r="C5" s="9"/>
      <c r="D5" s="7"/>
      <c r="E5" s="9"/>
    </row>
    <row r="6" spans="1:5" s="15" customFormat="1" x14ac:dyDescent="0.25">
      <c r="A6" s="15" t="s">
        <v>31</v>
      </c>
      <c r="C6" s="18">
        <v>0.6</v>
      </c>
      <c r="D6" s="17"/>
      <c r="E6" s="18"/>
    </row>
    <row r="8" spans="1:5" ht="29.1" customHeight="1" x14ac:dyDescent="0.25">
      <c r="A8" s="60" t="s">
        <v>3</v>
      </c>
      <c r="B8" s="60"/>
      <c r="C8" s="76" t="s">
        <v>23</v>
      </c>
      <c r="D8" s="76"/>
      <c r="E8" s="76"/>
    </row>
    <row r="9" spans="1:5" s="1" customFormat="1" ht="54.95" customHeight="1" x14ac:dyDescent="0.25">
      <c r="A9" s="60"/>
      <c r="B9" s="60"/>
      <c r="C9" s="2" t="s">
        <v>10</v>
      </c>
      <c r="D9" s="2" t="s">
        <v>20</v>
      </c>
      <c r="E9" s="2" t="s">
        <v>21</v>
      </c>
    </row>
    <row r="10" spans="1:5" ht="30.75" customHeight="1" x14ac:dyDescent="0.25">
      <c r="A10" s="10">
        <v>1</v>
      </c>
      <c r="B10" s="3" t="s">
        <v>73</v>
      </c>
      <c r="C10" s="27">
        <f t="shared" ref="C10:E10" si="0">ROUND(C11/0.6,3)</f>
        <v>0.75</v>
      </c>
      <c r="D10" s="27">
        <f t="shared" si="0"/>
        <v>0.107</v>
      </c>
      <c r="E10" s="27">
        <f t="shared" si="0"/>
        <v>7.4999999999999997E-2</v>
      </c>
    </row>
    <row r="11" spans="1:5" ht="30.75" customHeight="1" x14ac:dyDescent="0.25">
      <c r="A11" s="10">
        <v>2</v>
      </c>
      <c r="B11" s="3" t="s">
        <v>51</v>
      </c>
      <c r="C11" s="27">
        <f>ROUND(871/1936.27,2)</f>
        <v>0.45</v>
      </c>
      <c r="D11" s="27">
        <f>ROUND(C11/7,3)</f>
        <v>6.4000000000000001E-2</v>
      </c>
      <c r="E11" s="27">
        <f>ROUND(C11/10,3)</f>
        <v>4.4999999999999998E-2</v>
      </c>
    </row>
    <row r="12" spans="1:5" ht="12.6" customHeight="1" x14ac:dyDescent="0.25">
      <c r="A12" s="51"/>
      <c r="B12" s="52"/>
      <c r="C12" s="52"/>
      <c r="D12" s="52"/>
      <c r="E12" s="52"/>
    </row>
    <row r="13" spans="1:5" ht="30.75" customHeight="1" x14ac:dyDescent="0.25">
      <c r="A13" s="40">
        <v>3</v>
      </c>
      <c r="B13" s="41" t="s">
        <v>60</v>
      </c>
      <c r="C13" s="42">
        <v>9</v>
      </c>
      <c r="D13" s="43" t="s">
        <v>37</v>
      </c>
      <c r="E13" s="43" t="s">
        <v>37</v>
      </c>
    </row>
    <row r="15" spans="1:5" ht="33.950000000000003" customHeight="1" x14ac:dyDescent="0.25">
      <c r="A15" s="74" t="s">
        <v>52</v>
      </c>
      <c r="B15" s="75"/>
      <c r="C15" s="75"/>
      <c r="D15" s="75"/>
      <c r="E15" s="75"/>
    </row>
    <row r="18" spans="3:3" x14ac:dyDescent="0.25">
      <c r="C18" s="31"/>
    </row>
  </sheetData>
  <mergeCells count="6">
    <mergeCell ref="A2:E2"/>
    <mergeCell ref="A4:E4"/>
    <mergeCell ref="A8:B9"/>
    <mergeCell ref="A15:E15"/>
    <mergeCell ref="A12:E12"/>
    <mergeCell ref="C8:E8"/>
  </mergeCells>
  <printOptions horizontalCentered="1"/>
  <pageMargins left="0.51181102362204722" right="0.51181102362204722" top="0.74803149606299213" bottom="0.74803149606299213" header="0.31496062992125984" footer="0.31496062992125984"/>
  <pageSetup paperSize="9" fitToHeight="99" orientation="portrait" r:id="rId1"/>
  <headerFooter>
    <oddHeader>&amp;R&amp;"Arial,Normale"&amp;14&amp;UAllegato 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Occupazione</vt:lpstr>
      <vt:lpstr>Espos. pubblic.</vt:lpstr>
      <vt:lpstr>Pubb. Affissioni</vt:lpstr>
      <vt:lpstr>Mercatale</vt:lpstr>
      <vt:lpstr>'Espos. pubblic.'!Titoli_stampa</vt:lpstr>
      <vt:lpstr>Mercatale!Titoli_stampa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Massarone</dc:creator>
  <cp:lastModifiedBy>Francesca Vignolo</cp:lastModifiedBy>
  <cp:lastPrinted>2021-03-28T19:56:54Z</cp:lastPrinted>
  <dcterms:created xsi:type="dcterms:W3CDTF">2021-02-17T11:31:07Z</dcterms:created>
  <dcterms:modified xsi:type="dcterms:W3CDTF">2024-02-21T10:58:18Z</dcterms:modified>
</cp:coreProperties>
</file>